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d7f83b9ab1e987/NABIP FW Docs/"/>
    </mc:Choice>
  </mc:AlternateContent>
  <xr:revisionPtr revIDLastSave="0" documentId="8_{B008B61D-AB72-4FD6-9AA7-289AE6FB0A9F}" xr6:coauthVersionLast="47" xr6:coauthVersionMax="47" xr10:uidLastSave="{00000000-0000-0000-0000-000000000000}"/>
  <bookViews>
    <workbookView xWindow="-108" yWindow="-108" windowWidth="23256" windowHeight="12456" xr2:uid="{78497C3B-4114-417E-A5C9-BA86483AC38D}"/>
  </bookViews>
  <sheets>
    <sheet name="2023-24 Budget" sheetId="1" r:id="rId1"/>
  </sheets>
  <externalReferences>
    <externalReference r:id="rId2"/>
  </externalReferences>
  <definedNames>
    <definedName name="mended">[1]Cover!$A$15</definedName>
    <definedName name="NABIPFW">'[1]YTD QB Data'!$A$1</definedName>
    <definedName name="_xlnm.Print_Area" localSheetId="0">'2023-24 Budget'!$A$1:$H$253</definedName>
    <definedName name="_xlnm.Print_Titles" localSheetId="0">'2023-24 Budget'!$2:$2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8" i="1" s="1"/>
  <c r="G245" i="1"/>
  <c r="E245" i="1"/>
  <c r="F244" i="1"/>
  <c r="F243" i="1"/>
  <c r="F242" i="1"/>
  <c r="F241" i="1"/>
  <c r="F240" i="1"/>
  <c r="F239" i="1"/>
  <c r="F238" i="1"/>
  <c r="F237" i="1"/>
  <c r="F236" i="1"/>
  <c r="F235" i="1"/>
  <c r="G232" i="1"/>
  <c r="E232" i="1"/>
  <c r="D232" i="1"/>
  <c r="F231" i="1"/>
  <c r="G225" i="1"/>
  <c r="E225" i="1"/>
  <c r="F224" i="1"/>
  <c r="F223" i="1"/>
  <c r="F222" i="1"/>
  <c r="F221" i="1"/>
  <c r="F219" i="1"/>
  <c r="F218" i="1"/>
  <c r="F217" i="1"/>
  <c r="G214" i="1"/>
  <c r="E214" i="1"/>
  <c r="D214" i="1"/>
  <c r="F211" i="1"/>
  <c r="G204" i="1"/>
  <c r="E204" i="1"/>
  <c r="F203" i="1"/>
  <c r="F202" i="1"/>
  <c r="F201" i="1"/>
  <c r="D204" i="1"/>
  <c r="G197" i="1"/>
  <c r="E197" i="1"/>
  <c r="D197" i="1"/>
  <c r="F196" i="1"/>
  <c r="F195" i="1"/>
  <c r="G189" i="1"/>
  <c r="E189" i="1"/>
  <c r="F188" i="1"/>
  <c r="F187" i="1"/>
  <c r="G183" i="1"/>
  <c r="E183" i="1"/>
  <c r="D183" i="1"/>
  <c r="F182" i="1"/>
  <c r="F183" i="1" s="1"/>
  <c r="G176" i="1"/>
  <c r="E176" i="1"/>
  <c r="F175" i="1"/>
  <c r="F174" i="1"/>
  <c r="F173" i="1"/>
  <c r="F172" i="1"/>
  <c r="F171" i="1"/>
  <c r="F170" i="1"/>
  <c r="D176" i="1"/>
  <c r="E166" i="1"/>
  <c r="F165" i="1"/>
  <c r="F164" i="1"/>
  <c r="F163" i="1"/>
  <c r="F162" i="1"/>
  <c r="G166" i="1"/>
  <c r="G155" i="1"/>
  <c r="E155" i="1"/>
  <c r="F154" i="1"/>
  <c r="D155" i="1"/>
  <c r="G150" i="1"/>
  <c r="E150" i="1"/>
  <c r="D150" i="1"/>
  <c r="F149" i="1"/>
  <c r="F150" i="1" s="1"/>
  <c r="E145" i="1"/>
  <c r="G143" i="1"/>
  <c r="G145" i="1" s="1"/>
  <c r="D143" i="1"/>
  <c r="F143" i="1" s="1"/>
  <c r="F142" i="1"/>
  <c r="F141" i="1"/>
  <c r="G138" i="1"/>
  <c r="D138" i="1"/>
  <c r="D145" i="1" s="1"/>
  <c r="F137" i="1"/>
  <c r="G130" i="1"/>
  <c r="D130" i="1"/>
  <c r="F129" i="1"/>
  <c r="G125" i="1"/>
  <c r="E125" i="1"/>
  <c r="D125" i="1"/>
  <c r="F124" i="1"/>
  <c r="F123" i="1"/>
  <c r="F122" i="1"/>
  <c r="G116" i="1"/>
  <c r="E116" i="1"/>
  <c r="F115" i="1"/>
  <c r="F113" i="1"/>
  <c r="F112" i="1"/>
  <c r="F111" i="1"/>
  <c r="G108" i="1"/>
  <c r="E108" i="1"/>
  <c r="E118" i="1" s="1"/>
  <c r="D108" i="1"/>
  <c r="F107" i="1"/>
  <c r="G100" i="1"/>
  <c r="G101" i="1" s="1"/>
  <c r="D100" i="1"/>
  <c r="D101" i="1" s="1"/>
  <c r="F99" i="1"/>
  <c r="F98" i="1"/>
  <c r="E97" i="1"/>
  <c r="E100" i="1" s="1"/>
  <c r="E101" i="1" s="1"/>
  <c r="F96" i="1"/>
  <c r="F95" i="1"/>
  <c r="F94" i="1"/>
  <c r="F93" i="1"/>
  <c r="F92" i="1"/>
  <c r="G87" i="1"/>
  <c r="G88" i="1" s="1"/>
  <c r="E87" i="1"/>
  <c r="E88" i="1" s="1"/>
  <c r="E103" i="1" s="1"/>
  <c r="D87" i="1"/>
  <c r="D88" i="1" s="1"/>
  <c r="F86" i="1"/>
  <c r="F85" i="1"/>
  <c r="F84" i="1"/>
  <c r="G75" i="1"/>
  <c r="E75" i="1"/>
  <c r="D75" i="1"/>
  <c r="F74" i="1"/>
  <c r="F73" i="1"/>
  <c r="F72" i="1"/>
  <c r="F71" i="1"/>
  <c r="F70" i="1"/>
  <c r="F69" i="1"/>
  <c r="F68" i="1"/>
  <c r="F67" i="1"/>
  <c r="G65" i="1"/>
  <c r="E65" i="1"/>
  <c r="F64" i="1"/>
  <c r="F63" i="1"/>
  <c r="F62" i="1"/>
  <c r="F61" i="1"/>
  <c r="F60" i="1"/>
  <c r="F59" i="1"/>
  <c r="F58" i="1"/>
  <c r="F57" i="1"/>
  <c r="G55" i="1"/>
  <c r="E55" i="1"/>
  <c r="F54" i="1"/>
  <c r="F53" i="1"/>
  <c r="F52" i="1"/>
  <c r="F51" i="1"/>
  <c r="F50" i="1"/>
  <c r="F49" i="1"/>
  <c r="F48" i="1"/>
  <c r="F47" i="1"/>
  <c r="F46" i="1"/>
  <c r="F45" i="1"/>
  <c r="G40" i="1"/>
  <c r="E40" i="1"/>
  <c r="F39" i="1"/>
  <c r="F38" i="1"/>
  <c r="F37" i="1"/>
  <c r="F36" i="1"/>
  <c r="F35" i="1"/>
  <c r="G33" i="1"/>
  <c r="E33" i="1"/>
  <c r="F31" i="1"/>
  <c r="F30" i="1"/>
  <c r="E28" i="1"/>
  <c r="F27" i="1"/>
  <c r="F26" i="1"/>
  <c r="F25" i="1"/>
  <c r="F24" i="1"/>
  <c r="G17" i="1"/>
  <c r="E17" i="1"/>
  <c r="D17" i="1"/>
  <c r="F16" i="1"/>
  <c r="F15" i="1"/>
  <c r="F14" i="1"/>
  <c r="F13" i="1"/>
  <c r="G10" i="1"/>
  <c r="E10" i="1"/>
  <c r="F8" i="1"/>
  <c r="F7" i="1"/>
  <c r="F6" i="1"/>
  <c r="F5" i="1"/>
  <c r="G247" i="1" l="1"/>
  <c r="F75" i="1"/>
  <c r="D132" i="1"/>
  <c r="G132" i="1"/>
  <c r="F108" i="1"/>
  <c r="E191" i="1"/>
  <c r="D33" i="1"/>
  <c r="F33" i="1" s="1"/>
  <c r="D103" i="1"/>
  <c r="G103" i="1"/>
  <c r="D166" i="1"/>
  <c r="F166" i="1" s="1"/>
  <c r="F178" i="1" s="1"/>
  <c r="D116" i="1"/>
  <c r="D118" i="1" s="1"/>
  <c r="F10" i="1"/>
  <c r="G227" i="1"/>
  <c r="G206" i="1"/>
  <c r="G191" i="1"/>
  <c r="G178" i="1"/>
  <c r="G157" i="1"/>
  <c r="G118" i="1"/>
  <c r="G76" i="1"/>
  <c r="G251" i="1" s="1"/>
  <c r="G41" i="1"/>
  <c r="G19" i="1"/>
  <c r="E247" i="1"/>
  <c r="E227" i="1"/>
  <c r="F176" i="1"/>
  <c r="E178" i="1"/>
  <c r="E157" i="1"/>
  <c r="E76" i="1"/>
  <c r="F40" i="1"/>
  <c r="E78" i="1"/>
  <c r="E41" i="1"/>
  <c r="F17" i="1"/>
  <c r="E19" i="1"/>
  <c r="D65" i="1"/>
  <c r="F65" i="1" s="1"/>
  <c r="D10" i="1"/>
  <c r="D19" i="1" s="1"/>
  <c r="F212" i="1"/>
  <c r="F214" i="1" s="1"/>
  <c r="D189" i="1"/>
  <c r="F189" i="1" s="1"/>
  <c r="F191" i="1" s="1"/>
  <c r="D28" i="1"/>
  <c r="F28" i="1" s="1"/>
  <c r="F186" i="1"/>
  <c r="D225" i="1"/>
  <c r="F225" i="1" s="1"/>
  <c r="E249" i="1"/>
  <c r="F204" i="1"/>
  <c r="D206" i="1"/>
  <c r="E251" i="1"/>
  <c r="F155" i="1"/>
  <c r="F157" i="1" s="1"/>
  <c r="D157" i="1"/>
  <c r="F114" i="1"/>
  <c r="F197" i="1"/>
  <c r="E206" i="1"/>
  <c r="F125" i="1"/>
  <c r="F220" i="1"/>
  <c r="F32" i="1"/>
  <c r="F97" i="1"/>
  <c r="F138" i="1"/>
  <c r="F145" i="1" s="1"/>
  <c r="F169" i="1"/>
  <c r="F200" i="1"/>
  <c r="E128" i="1"/>
  <c r="F232" i="1"/>
  <c r="D55" i="1"/>
  <c r="F87" i="1"/>
  <c r="F88" i="1" s="1"/>
  <c r="D245" i="1"/>
  <c r="F245" i="1" s="1"/>
  <c r="F161" i="1"/>
  <c r="F100" i="1"/>
  <c r="F101" i="1" s="1"/>
  <c r="F153" i="1"/>
  <c r="F19" i="1" l="1"/>
  <c r="G78" i="1"/>
  <c r="D227" i="1"/>
  <c r="D178" i="1"/>
  <c r="F116" i="1"/>
  <c r="F118" i="1" s="1"/>
  <c r="D191" i="1"/>
  <c r="G249" i="1"/>
  <c r="G253" i="1" s="1"/>
  <c r="F41" i="1"/>
  <c r="F206" i="1"/>
  <c r="D41" i="1"/>
  <c r="D249" i="1" s="1"/>
  <c r="F249" i="1" s="1"/>
  <c r="F227" i="1"/>
  <c r="D247" i="1"/>
  <c r="F103" i="1"/>
  <c r="F55" i="1"/>
  <c r="F76" i="1" s="1"/>
  <c r="D76" i="1"/>
  <c r="D251" i="1" s="1"/>
  <c r="F251" i="1" s="1"/>
  <c r="F247" i="1"/>
  <c r="E130" i="1"/>
  <c r="F128" i="1"/>
  <c r="E253" i="1"/>
  <c r="F78" i="1" l="1"/>
  <c r="D78" i="1"/>
  <c r="E132" i="1"/>
  <c r="F130" i="1"/>
  <c r="F132" i="1" s="1"/>
  <c r="F253" i="1"/>
  <c r="D253" i="1"/>
</calcChain>
</file>

<file path=xl/sharedStrings.xml><?xml version="1.0" encoding="utf-8"?>
<sst xmlns="http://schemas.openxmlformats.org/spreadsheetml/2006/main" count="305" uniqueCount="229">
  <si>
    <t>ACCT</t>
  </si>
  <si>
    <t>BUDGET CATEGORY</t>
  </si>
  <si>
    <t>2023-24 ACTUAL</t>
  </si>
  <si>
    <t>VARIANCE</t>
  </si>
  <si>
    <t>2023-24 BUDGET</t>
  </si>
  <si>
    <t>BUDGET NOTES</t>
  </si>
  <si>
    <t>4000/5000</t>
  </si>
  <si>
    <t>MEMBERSHIP GROWTH &amp; RETENTION</t>
  </si>
  <si>
    <t>Revenue:</t>
  </si>
  <si>
    <t>1101 Membership Dues</t>
  </si>
  <si>
    <t>Membership Dues</t>
  </si>
  <si>
    <t>$25 per member (130)</t>
  </si>
  <si>
    <t>1101-01</t>
  </si>
  <si>
    <t>Associate Membership Dues</t>
  </si>
  <si>
    <t>Membership Contests</t>
  </si>
  <si>
    <t>Promotional Items</t>
  </si>
  <si>
    <t>Lost Badge Fee</t>
  </si>
  <si>
    <t>Total</t>
  </si>
  <si>
    <t>Expenses:</t>
  </si>
  <si>
    <t>Membership Blitz/Maintenance</t>
  </si>
  <si>
    <t>1401-10</t>
  </si>
  <si>
    <t>Membership Recruitment</t>
  </si>
  <si>
    <t>1401-3</t>
  </si>
  <si>
    <t>Membership Badges, Ribbons, and Plaques</t>
  </si>
  <si>
    <t>Promotional Items (Bags, Shirts, Etc.)</t>
  </si>
  <si>
    <t>Change In Net Assets - Membership</t>
  </si>
  <si>
    <t>4100/5100</t>
  </si>
  <si>
    <t>PROGRAMS</t>
  </si>
  <si>
    <t>7 regular meetings - Awards separate below</t>
  </si>
  <si>
    <t>Monthly Luncheons</t>
  </si>
  <si>
    <t>1105-1</t>
  </si>
  <si>
    <t>Season Pass Holder Revenue</t>
  </si>
  <si>
    <t>Other Attendees</t>
  </si>
  <si>
    <t>15 x $35 x 7</t>
  </si>
  <si>
    <t>1105-4</t>
  </si>
  <si>
    <t>Virtual Meetings</t>
  </si>
  <si>
    <t>Program Sponsorships</t>
  </si>
  <si>
    <t>Total Monthly Luncheons</t>
  </si>
  <si>
    <t>FWAHU Sales Symposium</t>
  </si>
  <si>
    <t>4002-2</t>
  </si>
  <si>
    <t>Attendees</t>
  </si>
  <si>
    <t>$75 x 40 plus $90 x 10</t>
  </si>
  <si>
    <t>4002-3</t>
  </si>
  <si>
    <t>Exhibitors</t>
  </si>
  <si>
    <t>4002-1</t>
  </si>
  <si>
    <t>Sponsorships</t>
  </si>
  <si>
    <t>Total Symposium Revenue</t>
  </si>
  <si>
    <t>Worksite Marketing TBD</t>
  </si>
  <si>
    <t>4008-1</t>
  </si>
  <si>
    <t>Table Sponsorships</t>
  </si>
  <si>
    <t>4008-2</t>
  </si>
  <si>
    <t>Attendees-NonMembers</t>
  </si>
  <si>
    <t>4008-3</t>
  </si>
  <si>
    <t>Photos</t>
  </si>
  <si>
    <t>Total Sales Revenue</t>
  </si>
  <si>
    <t>Facility and Event Fees</t>
  </si>
  <si>
    <t>1201-1</t>
  </si>
  <si>
    <t>Guest Lunch / Drawings</t>
  </si>
  <si>
    <t>1201-2</t>
  </si>
  <si>
    <t>Photographer</t>
  </si>
  <si>
    <t>Speaker Travel</t>
  </si>
  <si>
    <t>1214-2</t>
  </si>
  <si>
    <t>Speaker Fees</t>
  </si>
  <si>
    <t>1214-3</t>
  </si>
  <si>
    <t>Speaker Gifts</t>
  </si>
  <si>
    <t>1214-1</t>
  </si>
  <si>
    <t>Speaker Luncheon Expenses</t>
  </si>
  <si>
    <t>Sponsor Luncheon Expenses</t>
  </si>
  <si>
    <t>Printing/Supplies</t>
  </si>
  <si>
    <t>1214-5</t>
  </si>
  <si>
    <t>Certificate Fees</t>
  </si>
  <si>
    <t>4006-10</t>
  </si>
  <si>
    <t>4006-11</t>
  </si>
  <si>
    <t>Printing</t>
  </si>
  <si>
    <t>4006-12</t>
  </si>
  <si>
    <t>Total Sales Symposium Expenses</t>
  </si>
  <si>
    <t>4008-6</t>
  </si>
  <si>
    <t>Accounting Fees</t>
  </si>
  <si>
    <t>4008-7</t>
  </si>
  <si>
    <t>4008-8</t>
  </si>
  <si>
    <t>4008-9</t>
  </si>
  <si>
    <t>4008-10</t>
  </si>
  <si>
    <t>4008-11</t>
  </si>
  <si>
    <t>4008-12</t>
  </si>
  <si>
    <t>Credit Card Fees</t>
  </si>
  <si>
    <t>Total Sales Expenses</t>
  </si>
  <si>
    <t>Change In Net Assets - Programs</t>
  </si>
  <si>
    <t>EDUCATION</t>
  </si>
  <si>
    <t>Separate Meetings Only</t>
  </si>
  <si>
    <t>4001-1</t>
  </si>
  <si>
    <t>Attendees (Member and Non-Member)</t>
  </si>
  <si>
    <t>4001-4</t>
  </si>
  <si>
    <t>Education Referral Fees</t>
  </si>
  <si>
    <t>Total Revenue</t>
  </si>
  <si>
    <t>4106-3</t>
  </si>
  <si>
    <t>4106-2</t>
  </si>
  <si>
    <t>4106-1</t>
  </si>
  <si>
    <t>Speaker FoodExpenses</t>
  </si>
  <si>
    <t>4106-4</t>
  </si>
  <si>
    <t>Sponsor Food Expenses</t>
  </si>
  <si>
    <t>Total Expenses</t>
  </si>
  <si>
    <t>Change In Net Assets - Education</t>
  </si>
  <si>
    <t>4200/5200</t>
  </si>
  <si>
    <t>LEGISLATIVE &amp; PAC</t>
  </si>
  <si>
    <t>Drawings, Raffles, Silent Auctions, Etc.</t>
  </si>
  <si>
    <t>7 meetings</t>
  </si>
  <si>
    <t>GRIP Prizes and Supplies</t>
  </si>
  <si>
    <t>Chapter Contributions to Legislative Fund</t>
  </si>
  <si>
    <t>HUPAC Admin Costs - Chapter Share</t>
  </si>
  <si>
    <t>NAHU Capitol Conference</t>
  </si>
  <si>
    <t>TAHU Day at the Capitol</t>
  </si>
  <si>
    <t>Change In Net Assets - Legislative</t>
  </si>
  <si>
    <t>4300/5300</t>
  </si>
  <si>
    <t>MEDIA &amp; PUBLIC RELATIONS</t>
  </si>
  <si>
    <t>Media Advertising - Member Cost Sharing</t>
  </si>
  <si>
    <t>1112-1</t>
  </si>
  <si>
    <t>NAHU/TAHU Matching Advertising Funds</t>
  </si>
  <si>
    <t>1112-2</t>
  </si>
  <si>
    <t>Speaker Bureau (Speaker Fees)</t>
  </si>
  <si>
    <t>Marketing / Printing / Copies</t>
  </si>
  <si>
    <t>Advertising</t>
  </si>
  <si>
    <t>Change In Net Assets - Media &amp; Public Relations</t>
  </si>
  <si>
    <t>4400/5400</t>
  </si>
  <si>
    <t>NEWSLETTER</t>
  </si>
  <si>
    <t>Newsletter Advertising</t>
  </si>
  <si>
    <t>1702-1</t>
  </si>
  <si>
    <t>Postage</t>
  </si>
  <si>
    <t>Change In Net Assets - Newsletter</t>
  </si>
  <si>
    <t>Newsletter should be revenue neutral</t>
  </si>
  <si>
    <t>4500/5500</t>
  </si>
  <si>
    <t>TECHNOLOGY &amp; COMMUNICATION</t>
  </si>
  <si>
    <t>Website Sponsorships</t>
  </si>
  <si>
    <t>Look for Sponsors</t>
  </si>
  <si>
    <t>Website Vendor Fees</t>
  </si>
  <si>
    <t>?? 350 - monthly maintenance starting 7/2023</t>
  </si>
  <si>
    <t>1602-1</t>
  </si>
  <si>
    <t>Email Marketing</t>
  </si>
  <si>
    <t>Change In Net Assets - Tech &amp; Communication</t>
  </si>
  <si>
    <t>4600/5600</t>
  </si>
  <si>
    <t>GOLF</t>
  </si>
  <si>
    <t>Registration Fees</t>
  </si>
  <si>
    <t>70 x $225</t>
  </si>
  <si>
    <t>Sponsorship Fees</t>
  </si>
  <si>
    <t>Beat The Pro</t>
  </si>
  <si>
    <t>Raffles, Mulligans, Pictures</t>
  </si>
  <si>
    <t>Silent Auction</t>
  </si>
  <si>
    <t>Facility Fees including F&amp;B</t>
  </si>
  <si>
    <t>estimated 80 x $115 (70 players and 10 w/sponsorships)</t>
  </si>
  <si>
    <t>Trophies and Prizes</t>
  </si>
  <si>
    <t>Food / Beverage / Transportation</t>
  </si>
  <si>
    <t>Hole in One Insurance</t>
  </si>
  <si>
    <t>3103-1</t>
  </si>
  <si>
    <t>Sponsor Signs</t>
  </si>
  <si>
    <t>Tournament Promotions</t>
  </si>
  <si>
    <t>Change In Net Assets - Golf</t>
  </si>
  <si>
    <t>4700/5700</t>
  </si>
  <si>
    <t>CHARITY &amp; COMMUNITY SERVICE</t>
  </si>
  <si>
    <t>1102 Member and Corporate Donations</t>
  </si>
  <si>
    <t>Member and Corporate Donations</t>
  </si>
  <si>
    <t>Show all cash and goods donations as rev.</t>
  </si>
  <si>
    <t>1203-1</t>
  </si>
  <si>
    <t>Gill Children's Services Inc.</t>
  </si>
  <si>
    <t>1203-4</t>
  </si>
  <si>
    <t>TAHU Honorees Corporation</t>
  </si>
  <si>
    <t>1203-5</t>
  </si>
  <si>
    <t>Other Charities</t>
  </si>
  <si>
    <t>Change In Net Assets - Charity &amp; Comm. Service</t>
  </si>
  <si>
    <t>4800/5800</t>
  </si>
  <si>
    <t>AWARDS &amp; RECOGNITION</t>
  </si>
  <si>
    <t>Luncheon rev &amp; exp included in programs</t>
  </si>
  <si>
    <t>FWAHU Awards Event Sponsorships</t>
  </si>
  <si>
    <t>Separate from other luncheon sponsorships</t>
  </si>
  <si>
    <t>FWAHU Awards Event Attendees</t>
  </si>
  <si>
    <t xml:space="preserve">$35 * 40 </t>
  </si>
  <si>
    <t>1501-1</t>
  </si>
  <si>
    <t>FWAHU Awards F&amp;B</t>
  </si>
  <si>
    <t>Awards &amp; Recognition</t>
  </si>
  <si>
    <t>Donna Carnall award, board &amp; member awards, pres plaque</t>
  </si>
  <si>
    <t>1501-2</t>
  </si>
  <si>
    <t>LPRT Promotion</t>
  </si>
  <si>
    <t>NAHU/TAHU Awards Submission Supplies</t>
  </si>
  <si>
    <t>Change In Net Assets - Awards &amp; Recognition</t>
  </si>
  <si>
    <t>4900/5900</t>
  </si>
  <si>
    <t>CHAPTER DEVELOPMENT</t>
  </si>
  <si>
    <t>TAHU Convention Chapter Reimbursement</t>
  </si>
  <si>
    <t>Chapter Share</t>
  </si>
  <si>
    <t>Networking Events Registration</t>
  </si>
  <si>
    <t>Vanguard Events</t>
  </si>
  <si>
    <t>Vanguard Sponsorships</t>
  </si>
  <si>
    <t>NAHU Convention</t>
  </si>
  <si>
    <t>4*1200</t>
  </si>
  <si>
    <t>1605-4</t>
  </si>
  <si>
    <t>NAHU Region VI Leadership Conference</t>
  </si>
  <si>
    <t>1605-2</t>
  </si>
  <si>
    <t>TAHU Convention</t>
  </si>
  <si>
    <t>FWAHU Strategic Planning Meeting</t>
  </si>
  <si>
    <t>1211-1</t>
  </si>
  <si>
    <t>FWAHU Board Meetings</t>
  </si>
  <si>
    <t>Research &amp; Development</t>
  </si>
  <si>
    <t>1213-1</t>
  </si>
  <si>
    <t>Chapter Promotion Signage</t>
  </si>
  <si>
    <t>1213-2</t>
  </si>
  <si>
    <t>Networking Events</t>
  </si>
  <si>
    <t>Change In Net Assets - Chapter Development</t>
  </si>
  <si>
    <t>ADMINISTRATIVE EXPENSES</t>
  </si>
  <si>
    <t>Dividend</t>
  </si>
  <si>
    <t>Accounting/Tax Fees</t>
  </si>
  <si>
    <t>??  Based on Invoices ($400 x 12; FS Compilation Fee plus $35 * 12 for Quickbooks per month plus $75 for 990 filing</t>
  </si>
  <si>
    <t>Bad Debt Expense</t>
  </si>
  <si>
    <t>1200-1</t>
  </si>
  <si>
    <t>Depreciation</t>
  </si>
  <si>
    <t>D&amp;O/Gen Liability Insurance</t>
  </si>
  <si>
    <t>$2 per member at beginning of chapter year</t>
  </si>
  <si>
    <t>PO Box Rental</t>
  </si>
  <si>
    <t>Bank Fees</t>
  </si>
  <si>
    <t>Miscellaneous Admin Expenses</t>
  </si>
  <si>
    <t>Forms</t>
  </si>
  <si>
    <t>Printing and Supplies and Postage</t>
  </si>
  <si>
    <t>Change In Net Assets - Administrative</t>
  </si>
  <si>
    <t>Total Revenue:</t>
  </si>
  <si>
    <t>Total Expenses:</t>
  </si>
  <si>
    <t>Net Profit/(Loss)</t>
  </si>
  <si>
    <t>2024-25 BUDGET</t>
  </si>
  <si>
    <t>NABIP-FW 24/25 Preliminary Budget</t>
  </si>
  <si>
    <t>GiveButter is free</t>
  </si>
  <si>
    <t>10 * $260 Indiv SP</t>
  </si>
  <si>
    <t>$75 * 50</t>
  </si>
  <si>
    <t>4 @$1250 (2/23 thru 26)</t>
  </si>
  <si>
    <t>5 * $100; $200 Basket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</si>
</sst>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7" fontId="3" fillId="0" borderId="3" xfId="0" applyNumberFormat="1" applyFont="1" applyBorder="1" applyAlignment="1">
      <alignment horizontal="center" vertical="center" wrapText="1"/>
    </xf>
    <xf numFmtId="37" fontId="3" fillId="0" borderId="4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37" fontId="5" fillId="0" borderId="6" xfId="0" applyNumberFormat="1" applyFont="1" applyBorder="1"/>
    <xf numFmtId="37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7" fontId="2" fillId="0" borderId="6" xfId="0" applyNumberFormat="1" applyFont="1" applyBorder="1" applyAlignment="1">
      <alignment horizontal="left" indent="2"/>
    </xf>
    <xf numFmtId="37" fontId="2" fillId="0" borderId="6" xfId="0" applyNumberFormat="1" applyFont="1" applyBorder="1" applyAlignment="1">
      <alignment horizontal="center"/>
    </xf>
    <xf numFmtId="37" fontId="6" fillId="0" borderId="6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left"/>
    </xf>
    <xf numFmtId="37" fontId="2" fillId="0" borderId="6" xfId="0" applyNumberFormat="1" applyFont="1" applyBorder="1" applyAlignment="1">
      <alignment horizontal="left" indent="6"/>
    </xf>
    <xf numFmtId="2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7" fontId="2" fillId="0" borderId="7" xfId="0" applyNumberFormat="1" applyFont="1" applyBorder="1"/>
    <xf numFmtId="37" fontId="2" fillId="0" borderId="7" xfId="0" applyNumberFormat="1" applyFont="1" applyBorder="1" applyAlignment="1">
      <alignment horizontal="center"/>
    </xf>
    <xf numFmtId="37" fontId="2" fillId="0" borderId="7" xfId="0" applyNumberFormat="1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37" fontId="1" fillId="0" borderId="6" xfId="0" applyNumberFormat="1" applyFont="1" applyBorder="1" applyAlignment="1">
      <alignment horizontal="left" vertical="center"/>
    </xf>
    <xf numFmtId="37" fontId="1" fillId="0" borderId="6" xfId="0" applyNumberFormat="1" applyFont="1" applyBorder="1" applyAlignment="1">
      <alignment horizontal="center" vertical="center"/>
    </xf>
    <xf numFmtId="37" fontId="2" fillId="0" borderId="6" xfId="0" applyNumberFormat="1" applyFont="1" applyBorder="1" applyAlignment="1">
      <alignment horizontal="left" vertical="center"/>
    </xf>
    <xf numFmtId="37" fontId="5" fillId="0" borderId="6" xfId="0" applyNumberFormat="1" applyFont="1" applyBorder="1" applyAlignment="1">
      <alignment horizontal="left" indent="2"/>
    </xf>
    <xf numFmtId="37" fontId="2" fillId="0" borderId="6" xfId="0" applyNumberFormat="1" applyFont="1" applyBorder="1" applyAlignment="1">
      <alignment horizontal="left" indent="4"/>
    </xf>
    <xf numFmtId="37" fontId="2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37" fontId="5" fillId="0" borderId="5" xfId="0" applyNumberFormat="1" applyFont="1" applyBorder="1" applyAlignment="1">
      <alignment horizontal="center"/>
    </xf>
    <xf numFmtId="37" fontId="5" fillId="0" borderId="5" xfId="0" applyNumberFormat="1" applyFont="1" applyBorder="1" applyAlignment="1">
      <alignment horizontal="left"/>
    </xf>
    <xf numFmtId="37" fontId="2" fillId="2" borderId="0" xfId="0" applyNumberFormat="1" applyFont="1" applyFill="1"/>
    <xf numFmtId="37" fontId="7" fillId="0" borderId="6" xfId="0" applyNumberFormat="1" applyFont="1" applyBorder="1" applyAlignment="1">
      <alignment horizontal="center"/>
    </xf>
    <xf numFmtId="37" fontId="8" fillId="0" borderId="6" xfId="0" applyNumberFormat="1" applyFont="1" applyBorder="1" applyAlignment="1">
      <alignment horizontal="left"/>
    </xf>
    <xf numFmtId="37" fontId="2" fillId="0" borderId="6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37" fontId="5" fillId="0" borderId="10" xfId="0" applyNumberFormat="1" applyFont="1" applyBorder="1" applyAlignment="1">
      <alignment horizontal="left"/>
    </xf>
    <xf numFmtId="37" fontId="5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37" fontId="2" fillId="0" borderId="5" xfId="0" applyNumberFormat="1" applyFont="1" applyBorder="1" applyAlignment="1">
      <alignment horizontal="left" indent="4"/>
    </xf>
    <xf numFmtId="37" fontId="2" fillId="0" borderId="5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37" fontId="5" fillId="0" borderId="11" xfId="0" applyNumberFormat="1" applyFont="1" applyBorder="1" applyAlignment="1">
      <alignment horizontal="left"/>
    </xf>
    <xf numFmtId="37" fontId="5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37" fontId="2" fillId="0" borderId="10" xfId="0" applyNumberFormat="1" applyFont="1" applyBorder="1" applyAlignment="1">
      <alignment horizontal="left"/>
    </xf>
    <xf numFmtId="37" fontId="2" fillId="0" borderId="10" xfId="0" applyNumberFormat="1" applyFont="1" applyBorder="1" applyAlignment="1">
      <alignment horizontal="center"/>
    </xf>
    <xf numFmtId="37" fontId="5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37" fontId="5" fillId="0" borderId="0" xfId="0" applyNumberFormat="1" applyFont="1" applyAlignment="1">
      <alignment horizontal="center"/>
    </xf>
    <xf numFmtId="37" fontId="2" fillId="0" borderId="6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7" fontId="5" fillId="0" borderId="8" xfId="0" applyNumberFormat="1" applyFont="1" applyBorder="1" applyAlignment="1">
      <alignment horizontal="center" wrapText="1"/>
    </xf>
    <xf numFmtId="37" fontId="5" fillId="0" borderId="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NABIP-FW\Financial\FS\23-24\06.30.2024%20NABIP-FW%20Financial%20statements%20(2).xlsx" TargetMode="External"/><Relationship Id="rId1" Type="http://schemas.openxmlformats.org/officeDocument/2006/relationships/externalLinkPath" Target="file:///M:\NABIP-FW\Financial\FS\23-24\06.30.2024%20NABIP-FW%20Financial%20statement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TD QB Data"/>
      <sheetName val="Monthly QB Data"/>
      <sheetName val="YTD Trial Balance"/>
      <sheetName val="Monthly Trial Balance"/>
      <sheetName val="Cover"/>
      <sheetName val="YTD BS"/>
      <sheetName val="Monthly BS"/>
      <sheetName val="YTD P&amp;L"/>
      <sheetName val="Monthly P&amp;L"/>
      <sheetName val="Balance Sheet"/>
      <sheetName val="Profit and Loss"/>
      <sheetName val="Profit and Loss (2)"/>
      <sheetName val="Monthly Sup P&amp;L"/>
      <sheetName val="MonthlyAdminExp"/>
      <sheetName val="SuppSch"/>
      <sheetName val="YTD Sup P&amp;L"/>
      <sheetName val="2023-24 Budget"/>
    </sheetNames>
    <sheetDataSet>
      <sheetData sheetId="0">
        <row r="1">
          <cell r="A1" t="str">
            <v>NABIP - Fort Worth</v>
          </cell>
        </row>
      </sheetData>
      <sheetData sheetId="1"/>
      <sheetData sheetId="2">
        <row r="25">
          <cell r="D25">
            <v>2676.49</v>
          </cell>
        </row>
      </sheetData>
      <sheetData sheetId="3"/>
      <sheetData sheetId="4">
        <row r="15">
          <cell r="A15" t="str">
            <v>FOR THE TWELVE MONTHS ENDED JUNE 30, 2024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24DC-A725-4FFC-8DB7-D19FBBD1DFA9}">
  <dimension ref="A1:AX256"/>
  <sheetViews>
    <sheetView tabSelected="1" zoomScaleNormal="100" workbookViewId="0">
      <pane ySplit="2" topLeftCell="A3" activePane="bottomLeft" state="frozen"/>
      <selection pane="bottomLeft" activeCell="G162" sqref="G162"/>
    </sheetView>
  </sheetViews>
  <sheetFormatPr defaultRowHeight="15" customHeight="1" x14ac:dyDescent="0.25"/>
  <cols>
    <col min="1" max="1" width="7.5546875" style="56" bestFit="1" customWidth="1"/>
    <col min="2" max="2" width="26.44140625" style="56" hidden="1" customWidth="1"/>
    <col min="3" max="3" width="45.5546875" style="3" bestFit="1" customWidth="1"/>
    <col min="4" max="4" width="17.88671875" style="1" bestFit="1" customWidth="1"/>
    <col min="5" max="5" width="18.6640625" style="1" customWidth="1"/>
    <col min="6" max="6" width="16.88671875" style="1" customWidth="1"/>
    <col min="7" max="7" width="22.109375" style="1" customWidth="1"/>
    <col min="8" max="8" width="38.6640625" style="2" customWidth="1"/>
    <col min="9" max="256" width="9.109375" style="3"/>
    <col min="257" max="257" width="7.5546875" style="3" bestFit="1" customWidth="1"/>
    <col min="258" max="258" width="45.5546875" style="3" bestFit="1" customWidth="1"/>
    <col min="259" max="259" width="17.88671875" style="3" bestFit="1" customWidth="1"/>
    <col min="260" max="260" width="18.6640625" style="3" bestFit="1" customWidth="1"/>
    <col min="261" max="261" width="16.88671875" style="3" bestFit="1" customWidth="1"/>
    <col min="262" max="262" width="0" style="3" hidden="1" customWidth="1"/>
    <col min="263" max="263" width="22.109375" style="3" customWidth="1"/>
    <col min="264" max="264" width="38.6640625" style="3" customWidth="1"/>
    <col min="265" max="512" width="9.109375" style="3"/>
    <col min="513" max="513" width="7.5546875" style="3" bestFit="1" customWidth="1"/>
    <col min="514" max="514" width="45.5546875" style="3" bestFit="1" customWidth="1"/>
    <col min="515" max="515" width="17.88671875" style="3" bestFit="1" customWidth="1"/>
    <col min="516" max="516" width="18.6640625" style="3" bestFit="1" customWidth="1"/>
    <col min="517" max="517" width="16.88671875" style="3" bestFit="1" customWidth="1"/>
    <col min="518" max="518" width="0" style="3" hidden="1" customWidth="1"/>
    <col min="519" max="519" width="22.109375" style="3" customWidth="1"/>
    <col min="520" max="520" width="38.6640625" style="3" customWidth="1"/>
    <col min="521" max="768" width="9.109375" style="3"/>
    <col min="769" max="769" width="7.5546875" style="3" bestFit="1" customWidth="1"/>
    <col min="770" max="770" width="45.5546875" style="3" bestFit="1" customWidth="1"/>
    <col min="771" max="771" width="17.88671875" style="3" bestFit="1" customWidth="1"/>
    <col min="772" max="772" width="18.6640625" style="3" bestFit="1" customWidth="1"/>
    <col min="773" max="773" width="16.88671875" style="3" bestFit="1" customWidth="1"/>
    <col min="774" max="774" width="0" style="3" hidden="1" customWidth="1"/>
    <col min="775" max="775" width="22.109375" style="3" customWidth="1"/>
    <col min="776" max="776" width="38.6640625" style="3" customWidth="1"/>
    <col min="777" max="1024" width="9.109375" style="3"/>
    <col min="1025" max="1025" width="7.5546875" style="3" bestFit="1" customWidth="1"/>
    <col min="1026" max="1026" width="45.5546875" style="3" bestFit="1" customWidth="1"/>
    <col min="1027" max="1027" width="17.88671875" style="3" bestFit="1" customWidth="1"/>
    <col min="1028" max="1028" width="18.6640625" style="3" bestFit="1" customWidth="1"/>
    <col min="1029" max="1029" width="16.88671875" style="3" bestFit="1" customWidth="1"/>
    <col min="1030" max="1030" width="0" style="3" hidden="1" customWidth="1"/>
    <col min="1031" max="1031" width="22.109375" style="3" customWidth="1"/>
    <col min="1032" max="1032" width="38.6640625" style="3" customWidth="1"/>
    <col min="1033" max="1280" width="9.109375" style="3"/>
    <col min="1281" max="1281" width="7.5546875" style="3" bestFit="1" customWidth="1"/>
    <col min="1282" max="1282" width="45.5546875" style="3" bestFit="1" customWidth="1"/>
    <col min="1283" max="1283" width="17.88671875" style="3" bestFit="1" customWidth="1"/>
    <col min="1284" max="1284" width="18.6640625" style="3" bestFit="1" customWidth="1"/>
    <col min="1285" max="1285" width="16.88671875" style="3" bestFit="1" customWidth="1"/>
    <col min="1286" max="1286" width="0" style="3" hidden="1" customWidth="1"/>
    <col min="1287" max="1287" width="22.109375" style="3" customWidth="1"/>
    <col min="1288" max="1288" width="38.6640625" style="3" customWidth="1"/>
    <col min="1289" max="1536" width="9.109375" style="3"/>
    <col min="1537" max="1537" width="7.5546875" style="3" bestFit="1" customWidth="1"/>
    <col min="1538" max="1538" width="45.5546875" style="3" bestFit="1" customWidth="1"/>
    <col min="1539" max="1539" width="17.88671875" style="3" bestFit="1" customWidth="1"/>
    <col min="1540" max="1540" width="18.6640625" style="3" bestFit="1" customWidth="1"/>
    <col min="1541" max="1541" width="16.88671875" style="3" bestFit="1" customWidth="1"/>
    <col min="1542" max="1542" width="0" style="3" hidden="1" customWidth="1"/>
    <col min="1543" max="1543" width="22.109375" style="3" customWidth="1"/>
    <col min="1544" max="1544" width="38.6640625" style="3" customWidth="1"/>
    <col min="1545" max="1792" width="9.109375" style="3"/>
    <col min="1793" max="1793" width="7.5546875" style="3" bestFit="1" customWidth="1"/>
    <col min="1794" max="1794" width="45.5546875" style="3" bestFit="1" customWidth="1"/>
    <col min="1795" max="1795" width="17.88671875" style="3" bestFit="1" customWidth="1"/>
    <col min="1796" max="1796" width="18.6640625" style="3" bestFit="1" customWidth="1"/>
    <col min="1797" max="1797" width="16.88671875" style="3" bestFit="1" customWidth="1"/>
    <col min="1798" max="1798" width="0" style="3" hidden="1" customWidth="1"/>
    <col min="1799" max="1799" width="22.109375" style="3" customWidth="1"/>
    <col min="1800" max="1800" width="38.6640625" style="3" customWidth="1"/>
    <col min="1801" max="2048" width="9.109375" style="3"/>
    <col min="2049" max="2049" width="7.5546875" style="3" bestFit="1" customWidth="1"/>
    <col min="2050" max="2050" width="45.5546875" style="3" bestFit="1" customWidth="1"/>
    <col min="2051" max="2051" width="17.88671875" style="3" bestFit="1" customWidth="1"/>
    <col min="2052" max="2052" width="18.6640625" style="3" bestFit="1" customWidth="1"/>
    <col min="2053" max="2053" width="16.88671875" style="3" bestFit="1" customWidth="1"/>
    <col min="2054" max="2054" width="0" style="3" hidden="1" customWidth="1"/>
    <col min="2055" max="2055" width="22.109375" style="3" customWidth="1"/>
    <col min="2056" max="2056" width="38.6640625" style="3" customWidth="1"/>
    <col min="2057" max="2304" width="9.109375" style="3"/>
    <col min="2305" max="2305" width="7.5546875" style="3" bestFit="1" customWidth="1"/>
    <col min="2306" max="2306" width="45.5546875" style="3" bestFit="1" customWidth="1"/>
    <col min="2307" max="2307" width="17.88671875" style="3" bestFit="1" customWidth="1"/>
    <col min="2308" max="2308" width="18.6640625" style="3" bestFit="1" customWidth="1"/>
    <col min="2309" max="2309" width="16.88671875" style="3" bestFit="1" customWidth="1"/>
    <col min="2310" max="2310" width="0" style="3" hidden="1" customWidth="1"/>
    <col min="2311" max="2311" width="22.109375" style="3" customWidth="1"/>
    <col min="2312" max="2312" width="38.6640625" style="3" customWidth="1"/>
    <col min="2313" max="2560" width="9.109375" style="3"/>
    <col min="2561" max="2561" width="7.5546875" style="3" bestFit="1" customWidth="1"/>
    <col min="2562" max="2562" width="45.5546875" style="3" bestFit="1" customWidth="1"/>
    <col min="2563" max="2563" width="17.88671875" style="3" bestFit="1" customWidth="1"/>
    <col min="2564" max="2564" width="18.6640625" style="3" bestFit="1" customWidth="1"/>
    <col min="2565" max="2565" width="16.88671875" style="3" bestFit="1" customWidth="1"/>
    <col min="2566" max="2566" width="0" style="3" hidden="1" customWidth="1"/>
    <col min="2567" max="2567" width="22.109375" style="3" customWidth="1"/>
    <col min="2568" max="2568" width="38.6640625" style="3" customWidth="1"/>
    <col min="2569" max="2816" width="9.109375" style="3"/>
    <col min="2817" max="2817" width="7.5546875" style="3" bestFit="1" customWidth="1"/>
    <col min="2818" max="2818" width="45.5546875" style="3" bestFit="1" customWidth="1"/>
    <col min="2819" max="2819" width="17.88671875" style="3" bestFit="1" customWidth="1"/>
    <col min="2820" max="2820" width="18.6640625" style="3" bestFit="1" customWidth="1"/>
    <col min="2821" max="2821" width="16.88671875" style="3" bestFit="1" customWidth="1"/>
    <col min="2822" max="2822" width="0" style="3" hidden="1" customWidth="1"/>
    <col min="2823" max="2823" width="22.109375" style="3" customWidth="1"/>
    <col min="2824" max="2824" width="38.6640625" style="3" customWidth="1"/>
    <col min="2825" max="3072" width="9.109375" style="3"/>
    <col min="3073" max="3073" width="7.5546875" style="3" bestFit="1" customWidth="1"/>
    <col min="3074" max="3074" width="45.5546875" style="3" bestFit="1" customWidth="1"/>
    <col min="3075" max="3075" width="17.88671875" style="3" bestFit="1" customWidth="1"/>
    <col min="3076" max="3076" width="18.6640625" style="3" bestFit="1" customWidth="1"/>
    <col min="3077" max="3077" width="16.88671875" style="3" bestFit="1" customWidth="1"/>
    <col min="3078" max="3078" width="0" style="3" hidden="1" customWidth="1"/>
    <col min="3079" max="3079" width="22.109375" style="3" customWidth="1"/>
    <col min="3080" max="3080" width="38.6640625" style="3" customWidth="1"/>
    <col min="3081" max="3328" width="9.109375" style="3"/>
    <col min="3329" max="3329" width="7.5546875" style="3" bestFit="1" customWidth="1"/>
    <col min="3330" max="3330" width="45.5546875" style="3" bestFit="1" customWidth="1"/>
    <col min="3331" max="3331" width="17.88671875" style="3" bestFit="1" customWidth="1"/>
    <col min="3332" max="3332" width="18.6640625" style="3" bestFit="1" customWidth="1"/>
    <col min="3333" max="3333" width="16.88671875" style="3" bestFit="1" customWidth="1"/>
    <col min="3334" max="3334" width="0" style="3" hidden="1" customWidth="1"/>
    <col min="3335" max="3335" width="22.109375" style="3" customWidth="1"/>
    <col min="3336" max="3336" width="38.6640625" style="3" customWidth="1"/>
    <col min="3337" max="3584" width="9.109375" style="3"/>
    <col min="3585" max="3585" width="7.5546875" style="3" bestFit="1" customWidth="1"/>
    <col min="3586" max="3586" width="45.5546875" style="3" bestFit="1" customWidth="1"/>
    <col min="3587" max="3587" width="17.88671875" style="3" bestFit="1" customWidth="1"/>
    <col min="3588" max="3588" width="18.6640625" style="3" bestFit="1" customWidth="1"/>
    <col min="3589" max="3589" width="16.88671875" style="3" bestFit="1" customWidth="1"/>
    <col min="3590" max="3590" width="0" style="3" hidden="1" customWidth="1"/>
    <col min="3591" max="3591" width="22.109375" style="3" customWidth="1"/>
    <col min="3592" max="3592" width="38.6640625" style="3" customWidth="1"/>
    <col min="3593" max="3840" width="9.109375" style="3"/>
    <col min="3841" max="3841" width="7.5546875" style="3" bestFit="1" customWidth="1"/>
    <col min="3842" max="3842" width="45.5546875" style="3" bestFit="1" customWidth="1"/>
    <col min="3843" max="3843" width="17.88671875" style="3" bestFit="1" customWidth="1"/>
    <col min="3844" max="3844" width="18.6640625" style="3" bestFit="1" customWidth="1"/>
    <col min="3845" max="3845" width="16.88671875" style="3" bestFit="1" customWidth="1"/>
    <col min="3846" max="3846" width="0" style="3" hidden="1" customWidth="1"/>
    <col min="3847" max="3847" width="22.109375" style="3" customWidth="1"/>
    <col min="3848" max="3848" width="38.6640625" style="3" customWidth="1"/>
    <col min="3849" max="4096" width="9.109375" style="3"/>
    <col min="4097" max="4097" width="7.5546875" style="3" bestFit="1" customWidth="1"/>
    <col min="4098" max="4098" width="45.5546875" style="3" bestFit="1" customWidth="1"/>
    <col min="4099" max="4099" width="17.88671875" style="3" bestFit="1" customWidth="1"/>
    <col min="4100" max="4100" width="18.6640625" style="3" bestFit="1" customWidth="1"/>
    <col min="4101" max="4101" width="16.88671875" style="3" bestFit="1" customWidth="1"/>
    <col min="4102" max="4102" width="0" style="3" hidden="1" customWidth="1"/>
    <col min="4103" max="4103" width="22.109375" style="3" customWidth="1"/>
    <col min="4104" max="4104" width="38.6640625" style="3" customWidth="1"/>
    <col min="4105" max="4352" width="9.109375" style="3"/>
    <col min="4353" max="4353" width="7.5546875" style="3" bestFit="1" customWidth="1"/>
    <col min="4354" max="4354" width="45.5546875" style="3" bestFit="1" customWidth="1"/>
    <col min="4355" max="4355" width="17.88671875" style="3" bestFit="1" customWidth="1"/>
    <col min="4356" max="4356" width="18.6640625" style="3" bestFit="1" customWidth="1"/>
    <col min="4357" max="4357" width="16.88671875" style="3" bestFit="1" customWidth="1"/>
    <col min="4358" max="4358" width="0" style="3" hidden="1" customWidth="1"/>
    <col min="4359" max="4359" width="22.109375" style="3" customWidth="1"/>
    <col min="4360" max="4360" width="38.6640625" style="3" customWidth="1"/>
    <col min="4361" max="4608" width="9.109375" style="3"/>
    <col min="4609" max="4609" width="7.5546875" style="3" bestFit="1" customWidth="1"/>
    <col min="4610" max="4610" width="45.5546875" style="3" bestFit="1" customWidth="1"/>
    <col min="4611" max="4611" width="17.88671875" style="3" bestFit="1" customWidth="1"/>
    <col min="4612" max="4612" width="18.6640625" style="3" bestFit="1" customWidth="1"/>
    <col min="4613" max="4613" width="16.88671875" style="3" bestFit="1" customWidth="1"/>
    <col min="4614" max="4614" width="0" style="3" hidden="1" customWidth="1"/>
    <col min="4615" max="4615" width="22.109375" style="3" customWidth="1"/>
    <col min="4616" max="4616" width="38.6640625" style="3" customWidth="1"/>
    <col min="4617" max="4864" width="9.109375" style="3"/>
    <col min="4865" max="4865" width="7.5546875" style="3" bestFit="1" customWidth="1"/>
    <col min="4866" max="4866" width="45.5546875" style="3" bestFit="1" customWidth="1"/>
    <col min="4867" max="4867" width="17.88671875" style="3" bestFit="1" customWidth="1"/>
    <col min="4868" max="4868" width="18.6640625" style="3" bestFit="1" customWidth="1"/>
    <col min="4869" max="4869" width="16.88671875" style="3" bestFit="1" customWidth="1"/>
    <col min="4870" max="4870" width="0" style="3" hidden="1" customWidth="1"/>
    <col min="4871" max="4871" width="22.109375" style="3" customWidth="1"/>
    <col min="4872" max="4872" width="38.6640625" style="3" customWidth="1"/>
    <col min="4873" max="5120" width="9.109375" style="3"/>
    <col min="5121" max="5121" width="7.5546875" style="3" bestFit="1" customWidth="1"/>
    <col min="5122" max="5122" width="45.5546875" style="3" bestFit="1" customWidth="1"/>
    <col min="5123" max="5123" width="17.88671875" style="3" bestFit="1" customWidth="1"/>
    <col min="5124" max="5124" width="18.6640625" style="3" bestFit="1" customWidth="1"/>
    <col min="5125" max="5125" width="16.88671875" style="3" bestFit="1" customWidth="1"/>
    <col min="5126" max="5126" width="0" style="3" hidden="1" customWidth="1"/>
    <col min="5127" max="5127" width="22.109375" style="3" customWidth="1"/>
    <col min="5128" max="5128" width="38.6640625" style="3" customWidth="1"/>
    <col min="5129" max="5376" width="9.109375" style="3"/>
    <col min="5377" max="5377" width="7.5546875" style="3" bestFit="1" customWidth="1"/>
    <col min="5378" max="5378" width="45.5546875" style="3" bestFit="1" customWidth="1"/>
    <col min="5379" max="5379" width="17.88671875" style="3" bestFit="1" customWidth="1"/>
    <col min="5380" max="5380" width="18.6640625" style="3" bestFit="1" customWidth="1"/>
    <col min="5381" max="5381" width="16.88671875" style="3" bestFit="1" customWidth="1"/>
    <col min="5382" max="5382" width="0" style="3" hidden="1" customWidth="1"/>
    <col min="5383" max="5383" width="22.109375" style="3" customWidth="1"/>
    <col min="5384" max="5384" width="38.6640625" style="3" customWidth="1"/>
    <col min="5385" max="5632" width="9.109375" style="3"/>
    <col min="5633" max="5633" width="7.5546875" style="3" bestFit="1" customWidth="1"/>
    <col min="5634" max="5634" width="45.5546875" style="3" bestFit="1" customWidth="1"/>
    <col min="5635" max="5635" width="17.88671875" style="3" bestFit="1" customWidth="1"/>
    <col min="5636" max="5636" width="18.6640625" style="3" bestFit="1" customWidth="1"/>
    <col min="5637" max="5637" width="16.88671875" style="3" bestFit="1" customWidth="1"/>
    <col min="5638" max="5638" width="0" style="3" hidden="1" customWidth="1"/>
    <col min="5639" max="5639" width="22.109375" style="3" customWidth="1"/>
    <col min="5640" max="5640" width="38.6640625" style="3" customWidth="1"/>
    <col min="5641" max="5888" width="9.109375" style="3"/>
    <col min="5889" max="5889" width="7.5546875" style="3" bestFit="1" customWidth="1"/>
    <col min="5890" max="5890" width="45.5546875" style="3" bestFit="1" customWidth="1"/>
    <col min="5891" max="5891" width="17.88671875" style="3" bestFit="1" customWidth="1"/>
    <col min="5892" max="5892" width="18.6640625" style="3" bestFit="1" customWidth="1"/>
    <col min="5893" max="5893" width="16.88671875" style="3" bestFit="1" customWidth="1"/>
    <col min="5894" max="5894" width="0" style="3" hidden="1" customWidth="1"/>
    <col min="5895" max="5895" width="22.109375" style="3" customWidth="1"/>
    <col min="5896" max="5896" width="38.6640625" style="3" customWidth="1"/>
    <col min="5897" max="6144" width="9.109375" style="3"/>
    <col min="6145" max="6145" width="7.5546875" style="3" bestFit="1" customWidth="1"/>
    <col min="6146" max="6146" width="45.5546875" style="3" bestFit="1" customWidth="1"/>
    <col min="6147" max="6147" width="17.88671875" style="3" bestFit="1" customWidth="1"/>
    <col min="6148" max="6148" width="18.6640625" style="3" bestFit="1" customWidth="1"/>
    <col min="6149" max="6149" width="16.88671875" style="3" bestFit="1" customWidth="1"/>
    <col min="6150" max="6150" width="0" style="3" hidden="1" customWidth="1"/>
    <col min="6151" max="6151" width="22.109375" style="3" customWidth="1"/>
    <col min="6152" max="6152" width="38.6640625" style="3" customWidth="1"/>
    <col min="6153" max="6400" width="9.109375" style="3"/>
    <col min="6401" max="6401" width="7.5546875" style="3" bestFit="1" customWidth="1"/>
    <col min="6402" max="6402" width="45.5546875" style="3" bestFit="1" customWidth="1"/>
    <col min="6403" max="6403" width="17.88671875" style="3" bestFit="1" customWidth="1"/>
    <col min="6404" max="6404" width="18.6640625" style="3" bestFit="1" customWidth="1"/>
    <col min="6405" max="6405" width="16.88671875" style="3" bestFit="1" customWidth="1"/>
    <col min="6406" max="6406" width="0" style="3" hidden="1" customWidth="1"/>
    <col min="6407" max="6407" width="22.109375" style="3" customWidth="1"/>
    <col min="6408" max="6408" width="38.6640625" style="3" customWidth="1"/>
    <col min="6409" max="6656" width="9.109375" style="3"/>
    <col min="6657" max="6657" width="7.5546875" style="3" bestFit="1" customWidth="1"/>
    <col min="6658" max="6658" width="45.5546875" style="3" bestFit="1" customWidth="1"/>
    <col min="6659" max="6659" width="17.88671875" style="3" bestFit="1" customWidth="1"/>
    <col min="6660" max="6660" width="18.6640625" style="3" bestFit="1" customWidth="1"/>
    <col min="6661" max="6661" width="16.88671875" style="3" bestFit="1" customWidth="1"/>
    <col min="6662" max="6662" width="0" style="3" hidden="1" customWidth="1"/>
    <col min="6663" max="6663" width="22.109375" style="3" customWidth="1"/>
    <col min="6664" max="6664" width="38.6640625" style="3" customWidth="1"/>
    <col min="6665" max="6912" width="9.109375" style="3"/>
    <col min="6913" max="6913" width="7.5546875" style="3" bestFit="1" customWidth="1"/>
    <col min="6914" max="6914" width="45.5546875" style="3" bestFit="1" customWidth="1"/>
    <col min="6915" max="6915" width="17.88671875" style="3" bestFit="1" customWidth="1"/>
    <col min="6916" max="6916" width="18.6640625" style="3" bestFit="1" customWidth="1"/>
    <col min="6917" max="6917" width="16.88671875" style="3" bestFit="1" customWidth="1"/>
    <col min="6918" max="6918" width="0" style="3" hidden="1" customWidth="1"/>
    <col min="6919" max="6919" width="22.109375" style="3" customWidth="1"/>
    <col min="6920" max="6920" width="38.6640625" style="3" customWidth="1"/>
    <col min="6921" max="7168" width="9.109375" style="3"/>
    <col min="7169" max="7169" width="7.5546875" style="3" bestFit="1" customWidth="1"/>
    <col min="7170" max="7170" width="45.5546875" style="3" bestFit="1" customWidth="1"/>
    <col min="7171" max="7171" width="17.88671875" style="3" bestFit="1" customWidth="1"/>
    <col min="7172" max="7172" width="18.6640625" style="3" bestFit="1" customWidth="1"/>
    <col min="7173" max="7173" width="16.88671875" style="3" bestFit="1" customWidth="1"/>
    <col min="7174" max="7174" width="0" style="3" hidden="1" customWidth="1"/>
    <col min="7175" max="7175" width="22.109375" style="3" customWidth="1"/>
    <col min="7176" max="7176" width="38.6640625" style="3" customWidth="1"/>
    <col min="7177" max="7424" width="9.109375" style="3"/>
    <col min="7425" max="7425" width="7.5546875" style="3" bestFit="1" customWidth="1"/>
    <col min="7426" max="7426" width="45.5546875" style="3" bestFit="1" customWidth="1"/>
    <col min="7427" max="7427" width="17.88671875" style="3" bestFit="1" customWidth="1"/>
    <col min="7428" max="7428" width="18.6640625" style="3" bestFit="1" customWidth="1"/>
    <col min="7429" max="7429" width="16.88671875" style="3" bestFit="1" customWidth="1"/>
    <col min="7430" max="7430" width="0" style="3" hidden="1" customWidth="1"/>
    <col min="7431" max="7431" width="22.109375" style="3" customWidth="1"/>
    <col min="7432" max="7432" width="38.6640625" style="3" customWidth="1"/>
    <col min="7433" max="7680" width="9.109375" style="3"/>
    <col min="7681" max="7681" width="7.5546875" style="3" bestFit="1" customWidth="1"/>
    <col min="7682" max="7682" width="45.5546875" style="3" bestFit="1" customWidth="1"/>
    <col min="7683" max="7683" width="17.88671875" style="3" bestFit="1" customWidth="1"/>
    <col min="7684" max="7684" width="18.6640625" style="3" bestFit="1" customWidth="1"/>
    <col min="7685" max="7685" width="16.88671875" style="3" bestFit="1" customWidth="1"/>
    <col min="7686" max="7686" width="0" style="3" hidden="1" customWidth="1"/>
    <col min="7687" max="7687" width="22.109375" style="3" customWidth="1"/>
    <col min="7688" max="7688" width="38.6640625" style="3" customWidth="1"/>
    <col min="7689" max="7936" width="9.109375" style="3"/>
    <col min="7937" max="7937" width="7.5546875" style="3" bestFit="1" customWidth="1"/>
    <col min="7938" max="7938" width="45.5546875" style="3" bestFit="1" customWidth="1"/>
    <col min="7939" max="7939" width="17.88671875" style="3" bestFit="1" customWidth="1"/>
    <col min="7940" max="7940" width="18.6640625" style="3" bestFit="1" customWidth="1"/>
    <col min="7941" max="7941" width="16.88671875" style="3" bestFit="1" customWidth="1"/>
    <col min="7942" max="7942" width="0" style="3" hidden="1" customWidth="1"/>
    <col min="7943" max="7943" width="22.109375" style="3" customWidth="1"/>
    <col min="7944" max="7944" width="38.6640625" style="3" customWidth="1"/>
    <col min="7945" max="8192" width="9.109375" style="3"/>
    <col min="8193" max="8193" width="7.5546875" style="3" bestFit="1" customWidth="1"/>
    <col min="8194" max="8194" width="45.5546875" style="3" bestFit="1" customWidth="1"/>
    <col min="8195" max="8195" width="17.88671875" style="3" bestFit="1" customWidth="1"/>
    <col min="8196" max="8196" width="18.6640625" style="3" bestFit="1" customWidth="1"/>
    <col min="8197" max="8197" width="16.88671875" style="3" bestFit="1" customWidth="1"/>
    <col min="8198" max="8198" width="0" style="3" hidden="1" customWidth="1"/>
    <col min="8199" max="8199" width="22.109375" style="3" customWidth="1"/>
    <col min="8200" max="8200" width="38.6640625" style="3" customWidth="1"/>
    <col min="8201" max="8448" width="9.109375" style="3"/>
    <col min="8449" max="8449" width="7.5546875" style="3" bestFit="1" customWidth="1"/>
    <col min="8450" max="8450" width="45.5546875" style="3" bestFit="1" customWidth="1"/>
    <col min="8451" max="8451" width="17.88671875" style="3" bestFit="1" customWidth="1"/>
    <col min="8452" max="8452" width="18.6640625" style="3" bestFit="1" customWidth="1"/>
    <col min="8453" max="8453" width="16.88671875" style="3" bestFit="1" customWidth="1"/>
    <col min="8454" max="8454" width="0" style="3" hidden="1" customWidth="1"/>
    <col min="8455" max="8455" width="22.109375" style="3" customWidth="1"/>
    <col min="8456" max="8456" width="38.6640625" style="3" customWidth="1"/>
    <col min="8457" max="8704" width="9.109375" style="3"/>
    <col min="8705" max="8705" width="7.5546875" style="3" bestFit="1" customWidth="1"/>
    <col min="8706" max="8706" width="45.5546875" style="3" bestFit="1" customWidth="1"/>
    <col min="8707" max="8707" width="17.88671875" style="3" bestFit="1" customWidth="1"/>
    <col min="8708" max="8708" width="18.6640625" style="3" bestFit="1" customWidth="1"/>
    <col min="8709" max="8709" width="16.88671875" style="3" bestFit="1" customWidth="1"/>
    <col min="8710" max="8710" width="0" style="3" hidden="1" customWidth="1"/>
    <col min="8711" max="8711" width="22.109375" style="3" customWidth="1"/>
    <col min="8712" max="8712" width="38.6640625" style="3" customWidth="1"/>
    <col min="8713" max="8960" width="9.109375" style="3"/>
    <col min="8961" max="8961" width="7.5546875" style="3" bestFit="1" customWidth="1"/>
    <col min="8962" max="8962" width="45.5546875" style="3" bestFit="1" customWidth="1"/>
    <col min="8963" max="8963" width="17.88671875" style="3" bestFit="1" customWidth="1"/>
    <col min="8964" max="8964" width="18.6640625" style="3" bestFit="1" customWidth="1"/>
    <col min="8965" max="8965" width="16.88671875" style="3" bestFit="1" customWidth="1"/>
    <col min="8966" max="8966" width="0" style="3" hidden="1" customWidth="1"/>
    <col min="8967" max="8967" width="22.109375" style="3" customWidth="1"/>
    <col min="8968" max="8968" width="38.6640625" style="3" customWidth="1"/>
    <col min="8969" max="9216" width="9.109375" style="3"/>
    <col min="9217" max="9217" width="7.5546875" style="3" bestFit="1" customWidth="1"/>
    <col min="9218" max="9218" width="45.5546875" style="3" bestFit="1" customWidth="1"/>
    <col min="9219" max="9219" width="17.88671875" style="3" bestFit="1" customWidth="1"/>
    <col min="9220" max="9220" width="18.6640625" style="3" bestFit="1" customWidth="1"/>
    <col min="9221" max="9221" width="16.88671875" style="3" bestFit="1" customWidth="1"/>
    <col min="9222" max="9222" width="0" style="3" hidden="1" customWidth="1"/>
    <col min="9223" max="9223" width="22.109375" style="3" customWidth="1"/>
    <col min="9224" max="9224" width="38.6640625" style="3" customWidth="1"/>
    <col min="9225" max="9472" width="9.109375" style="3"/>
    <col min="9473" max="9473" width="7.5546875" style="3" bestFit="1" customWidth="1"/>
    <col min="9474" max="9474" width="45.5546875" style="3" bestFit="1" customWidth="1"/>
    <col min="9475" max="9475" width="17.88671875" style="3" bestFit="1" customWidth="1"/>
    <col min="9476" max="9476" width="18.6640625" style="3" bestFit="1" customWidth="1"/>
    <col min="9477" max="9477" width="16.88671875" style="3" bestFit="1" customWidth="1"/>
    <col min="9478" max="9478" width="0" style="3" hidden="1" customWidth="1"/>
    <col min="9479" max="9479" width="22.109375" style="3" customWidth="1"/>
    <col min="9480" max="9480" width="38.6640625" style="3" customWidth="1"/>
    <col min="9481" max="9728" width="9.109375" style="3"/>
    <col min="9729" max="9729" width="7.5546875" style="3" bestFit="1" customWidth="1"/>
    <col min="9730" max="9730" width="45.5546875" style="3" bestFit="1" customWidth="1"/>
    <col min="9731" max="9731" width="17.88671875" style="3" bestFit="1" customWidth="1"/>
    <col min="9732" max="9732" width="18.6640625" style="3" bestFit="1" customWidth="1"/>
    <col min="9733" max="9733" width="16.88671875" style="3" bestFit="1" customWidth="1"/>
    <col min="9734" max="9734" width="0" style="3" hidden="1" customWidth="1"/>
    <col min="9735" max="9735" width="22.109375" style="3" customWidth="1"/>
    <col min="9736" max="9736" width="38.6640625" style="3" customWidth="1"/>
    <col min="9737" max="9984" width="9.109375" style="3"/>
    <col min="9985" max="9985" width="7.5546875" style="3" bestFit="1" customWidth="1"/>
    <col min="9986" max="9986" width="45.5546875" style="3" bestFit="1" customWidth="1"/>
    <col min="9987" max="9987" width="17.88671875" style="3" bestFit="1" customWidth="1"/>
    <col min="9988" max="9988" width="18.6640625" style="3" bestFit="1" customWidth="1"/>
    <col min="9989" max="9989" width="16.88671875" style="3" bestFit="1" customWidth="1"/>
    <col min="9990" max="9990" width="0" style="3" hidden="1" customWidth="1"/>
    <col min="9991" max="9991" width="22.109375" style="3" customWidth="1"/>
    <col min="9992" max="9992" width="38.6640625" style="3" customWidth="1"/>
    <col min="9993" max="10240" width="9.109375" style="3"/>
    <col min="10241" max="10241" width="7.5546875" style="3" bestFit="1" customWidth="1"/>
    <col min="10242" max="10242" width="45.5546875" style="3" bestFit="1" customWidth="1"/>
    <col min="10243" max="10243" width="17.88671875" style="3" bestFit="1" customWidth="1"/>
    <col min="10244" max="10244" width="18.6640625" style="3" bestFit="1" customWidth="1"/>
    <col min="10245" max="10245" width="16.88671875" style="3" bestFit="1" customWidth="1"/>
    <col min="10246" max="10246" width="0" style="3" hidden="1" customWidth="1"/>
    <col min="10247" max="10247" width="22.109375" style="3" customWidth="1"/>
    <col min="10248" max="10248" width="38.6640625" style="3" customWidth="1"/>
    <col min="10249" max="10496" width="9.109375" style="3"/>
    <col min="10497" max="10497" width="7.5546875" style="3" bestFit="1" customWidth="1"/>
    <col min="10498" max="10498" width="45.5546875" style="3" bestFit="1" customWidth="1"/>
    <col min="10499" max="10499" width="17.88671875" style="3" bestFit="1" customWidth="1"/>
    <col min="10500" max="10500" width="18.6640625" style="3" bestFit="1" customWidth="1"/>
    <col min="10501" max="10501" width="16.88671875" style="3" bestFit="1" customWidth="1"/>
    <col min="10502" max="10502" width="0" style="3" hidden="1" customWidth="1"/>
    <col min="10503" max="10503" width="22.109375" style="3" customWidth="1"/>
    <col min="10504" max="10504" width="38.6640625" style="3" customWidth="1"/>
    <col min="10505" max="10752" width="9.109375" style="3"/>
    <col min="10753" max="10753" width="7.5546875" style="3" bestFit="1" customWidth="1"/>
    <col min="10754" max="10754" width="45.5546875" style="3" bestFit="1" customWidth="1"/>
    <col min="10755" max="10755" width="17.88671875" style="3" bestFit="1" customWidth="1"/>
    <col min="10756" max="10756" width="18.6640625" style="3" bestFit="1" customWidth="1"/>
    <col min="10757" max="10757" width="16.88671875" style="3" bestFit="1" customWidth="1"/>
    <col min="10758" max="10758" width="0" style="3" hidden="1" customWidth="1"/>
    <col min="10759" max="10759" width="22.109375" style="3" customWidth="1"/>
    <col min="10760" max="10760" width="38.6640625" style="3" customWidth="1"/>
    <col min="10761" max="11008" width="9.109375" style="3"/>
    <col min="11009" max="11009" width="7.5546875" style="3" bestFit="1" customWidth="1"/>
    <col min="11010" max="11010" width="45.5546875" style="3" bestFit="1" customWidth="1"/>
    <col min="11011" max="11011" width="17.88671875" style="3" bestFit="1" customWidth="1"/>
    <col min="11012" max="11012" width="18.6640625" style="3" bestFit="1" customWidth="1"/>
    <col min="11013" max="11013" width="16.88671875" style="3" bestFit="1" customWidth="1"/>
    <col min="11014" max="11014" width="0" style="3" hidden="1" customWidth="1"/>
    <col min="11015" max="11015" width="22.109375" style="3" customWidth="1"/>
    <col min="11016" max="11016" width="38.6640625" style="3" customWidth="1"/>
    <col min="11017" max="11264" width="9.109375" style="3"/>
    <col min="11265" max="11265" width="7.5546875" style="3" bestFit="1" customWidth="1"/>
    <col min="11266" max="11266" width="45.5546875" style="3" bestFit="1" customWidth="1"/>
    <col min="11267" max="11267" width="17.88671875" style="3" bestFit="1" customWidth="1"/>
    <col min="11268" max="11268" width="18.6640625" style="3" bestFit="1" customWidth="1"/>
    <col min="11269" max="11269" width="16.88671875" style="3" bestFit="1" customWidth="1"/>
    <col min="11270" max="11270" width="0" style="3" hidden="1" customWidth="1"/>
    <col min="11271" max="11271" width="22.109375" style="3" customWidth="1"/>
    <col min="11272" max="11272" width="38.6640625" style="3" customWidth="1"/>
    <col min="11273" max="11520" width="9.109375" style="3"/>
    <col min="11521" max="11521" width="7.5546875" style="3" bestFit="1" customWidth="1"/>
    <col min="11522" max="11522" width="45.5546875" style="3" bestFit="1" customWidth="1"/>
    <col min="11523" max="11523" width="17.88671875" style="3" bestFit="1" customWidth="1"/>
    <col min="11524" max="11524" width="18.6640625" style="3" bestFit="1" customWidth="1"/>
    <col min="11525" max="11525" width="16.88671875" style="3" bestFit="1" customWidth="1"/>
    <col min="11526" max="11526" width="0" style="3" hidden="1" customWidth="1"/>
    <col min="11527" max="11527" width="22.109375" style="3" customWidth="1"/>
    <col min="11528" max="11528" width="38.6640625" style="3" customWidth="1"/>
    <col min="11529" max="11776" width="9.109375" style="3"/>
    <col min="11777" max="11777" width="7.5546875" style="3" bestFit="1" customWidth="1"/>
    <col min="11778" max="11778" width="45.5546875" style="3" bestFit="1" customWidth="1"/>
    <col min="11779" max="11779" width="17.88671875" style="3" bestFit="1" customWidth="1"/>
    <col min="11780" max="11780" width="18.6640625" style="3" bestFit="1" customWidth="1"/>
    <col min="11781" max="11781" width="16.88671875" style="3" bestFit="1" customWidth="1"/>
    <col min="11782" max="11782" width="0" style="3" hidden="1" customWidth="1"/>
    <col min="11783" max="11783" width="22.109375" style="3" customWidth="1"/>
    <col min="11784" max="11784" width="38.6640625" style="3" customWidth="1"/>
    <col min="11785" max="12032" width="9.109375" style="3"/>
    <col min="12033" max="12033" width="7.5546875" style="3" bestFit="1" customWidth="1"/>
    <col min="12034" max="12034" width="45.5546875" style="3" bestFit="1" customWidth="1"/>
    <col min="12035" max="12035" width="17.88671875" style="3" bestFit="1" customWidth="1"/>
    <col min="12036" max="12036" width="18.6640625" style="3" bestFit="1" customWidth="1"/>
    <col min="12037" max="12037" width="16.88671875" style="3" bestFit="1" customWidth="1"/>
    <col min="12038" max="12038" width="0" style="3" hidden="1" customWidth="1"/>
    <col min="12039" max="12039" width="22.109375" style="3" customWidth="1"/>
    <col min="12040" max="12040" width="38.6640625" style="3" customWidth="1"/>
    <col min="12041" max="12288" width="9.109375" style="3"/>
    <col min="12289" max="12289" width="7.5546875" style="3" bestFit="1" customWidth="1"/>
    <col min="12290" max="12290" width="45.5546875" style="3" bestFit="1" customWidth="1"/>
    <col min="12291" max="12291" width="17.88671875" style="3" bestFit="1" customWidth="1"/>
    <col min="12292" max="12292" width="18.6640625" style="3" bestFit="1" customWidth="1"/>
    <col min="12293" max="12293" width="16.88671875" style="3" bestFit="1" customWidth="1"/>
    <col min="12294" max="12294" width="0" style="3" hidden="1" customWidth="1"/>
    <col min="12295" max="12295" width="22.109375" style="3" customWidth="1"/>
    <col min="12296" max="12296" width="38.6640625" style="3" customWidth="1"/>
    <col min="12297" max="12544" width="9.109375" style="3"/>
    <col min="12545" max="12545" width="7.5546875" style="3" bestFit="1" customWidth="1"/>
    <col min="12546" max="12546" width="45.5546875" style="3" bestFit="1" customWidth="1"/>
    <col min="12547" max="12547" width="17.88671875" style="3" bestFit="1" customWidth="1"/>
    <col min="12548" max="12548" width="18.6640625" style="3" bestFit="1" customWidth="1"/>
    <col min="12549" max="12549" width="16.88671875" style="3" bestFit="1" customWidth="1"/>
    <col min="12550" max="12550" width="0" style="3" hidden="1" customWidth="1"/>
    <col min="12551" max="12551" width="22.109375" style="3" customWidth="1"/>
    <col min="12552" max="12552" width="38.6640625" style="3" customWidth="1"/>
    <col min="12553" max="12800" width="9.109375" style="3"/>
    <col min="12801" max="12801" width="7.5546875" style="3" bestFit="1" customWidth="1"/>
    <col min="12802" max="12802" width="45.5546875" style="3" bestFit="1" customWidth="1"/>
    <col min="12803" max="12803" width="17.88671875" style="3" bestFit="1" customWidth="1"/>
    <col min="12804" max="12804" width="18.6640625" style="3" bestFit="1" customWidth="1"/>
    <col min="12805" max="12805" width="16.88671875" style="3" bestFit="1" customWidth="1"/>
    <col min="12806" max="12806" width="0" style="3" hidden="1" customWidth="1"/>
    <col min="12807" max="12807" width="22.109375" style="3" customWidth="1"/>
    <col min="12808" max="12808" width="38.6640625" style="3" customWidth="1"/>
    <col min="12809" max="13056" width="9.109375" style="3"/>
    <col min="13057" max="13057" width="7.5546875" style="3" bestFit="1" customWidth="1"/>
    <col min="13058" max="13058" width="45.5546875" style="3" bestFit="1" customWidth="1"/>
    <col min="13059" max="13059" width="17.88671875" style="3" bestFit="1" customWidth="1"/>
    <col min="13060" max="13060" width="18.6640625" style="3" bestFit="1" customWidth="1"/>
    <col min="13061" max="13061" width="16.88671875" style="3" bestFit="1" customWidth="1"/>
    <col min="13062" max="13062" width="0" style="3" hidden="1" customWidth="1"/>
    <col min="13063" max="13063" width="22.109375" style="3" customWidth="1"/>
    <col min="13064" max="13064" width="38.6640625" style="3" customWidth="1"/>
    <col min="13065" max="13312" width="9.109375" style="3"/>
    <col min="13313" max="13313" width="7.5546875" style="3" bestFit="1" customWidth="1"/>
    <col min="13314" max="13314" width="45.5546875" style="3" bestFit="1" customWidth="1"/>
    <col min="13315" max="13315" width="17.88671875" style="3" bestFit="1" customWidth="1"/>
    <col min="13316" max="13316" width="18.6640625" style="3" bestFit="1" customWidth="1"/>
    <col min="13317" max="13317" width="16.88671875" style="3" bestFit="1" customWidth="1"/>
    <col min="13318" max="13318" width="0" style="3" hidden="1" customWidth="1"/>
    <col min="13319" max="13319" width="22.109375" style="3" customWidth="1"/>
    <col min="13320" max="13320" width="38.6640625" style="3" customWidth="1"/>
    <col min="13321" max="13568" width="9.109375" style="3"/>
    <col min="13569" max="13569" width="7.5546875" style="3" bestFit="1" customWidth="1"/>
    <col min="13570" max="13570" width="45.5546875" style="3" bestFit="1" customWidth="1"/>
    <col min="13571" max="13571" width="17.88671875" style="3" bestFit="1" customWidth="1"/>
    <col min="13572" max="13572" width="18.6640625" style="3" bestFit="1" customWidth="1"/>
    <col min="13573" max="13573" width="16.88671875" style="3" bestFit="1" customWidth="1"/>
    <col min="13574" max="13574" width="0" style="3" hidden="1" customWidth="1"/>
    <col min="13575" max="13575" width="22.109375" style="3" customWidth="1"/>
    <col min="13576" max="13576" width="38.6640625" style="3" customWidth="1"/>
    <col min="13577" max="13824" width="9.109375" style="3"/>
    <col min="13825" max="13825" width="7.5546875" style="3" bestFit="1" customWidth="1"/>
    <col min="13826" max="13826" width="45.5546875" style="3" bestFit="1" customWidth="1"/>
    <col min="13827" max="13827" width="17.88671875" style="3" bestFit="1" customWidth="1"/>
    <col min="13828" max="13828" width="18.6640625" style="3" bestFit="1" customWidth="1"/>
    <col min="13829" max="13829" width="16.88671875" style="3" bestFit="1" customWidth="1"/>
    <col min="13830" max="13830" width="0" style="3" hidden="1" customWidth="1"/>
    <col min="13831" max="13831" width="22.109375" style="3" customWidth="1"/>
    <col min="13832" max="13832" width="38.6640625" style="3" customWidth="1"/>
    <col min="13833" max="14080" width="9.109375" style="3"/>
    <col min="14081" max="14081" width="7.5546875" style="3" bestFit="1" customWidth="1"/>
    <col min="14082" max="14082" width="45.5546875" style="3" bestFit="1" customWidth="1"/>
    <col min="14083" max="14083" width="17.88671875" style="3" bestFit="1" customWidth="1"/>
    <col min="14084" max="14084" width="18.6640625" style="3" bestFit="1" customWidth="1"/>
    <col min="14085" max="14085" width="16.88671875" style="3" bestFit="1" customWidth="1"/>
    <col min="14086" max="14086" width="0" style="3" hidden="1" customWidth="1"/>
    <col min="14087" max="14087" width="22.109375" style="3" customWidth="1"/>
    <col min="14088" max="14088" width="38.6640625" style="3" customWidth="1"/>
    <col min="14089" max="14336" width="9.109375" style="3"/>
    <col min="14337" max="14337" width="7.5546875" style="3" bestFit="1" customWidth="1"/>
    <col min="14338" max="14338" width="45.5546875" style="3" bestFit="1" customWidth="1"/>
    <col min="14339" max="14339" width="17.88671875" style="3" bestFit="1" customWidth="1"/>
    <col min="14340" max="14340" width="18.6640625" style="3" bestFit="1" customWidth="1"/>
    <col min="14341" max="14341" width="16.88671875" style="3" bestFit="1" customWidth="1"/>
    <col min="14342" max="14342" width="0" style="3" hidden="1" customWidth="1"/>
    <col min="14343" max="14343" width="22.109375" style="3" customWidth="1"/>
    <col min="14344" max="14344" width="38.6640625" style="3" customWidth="1"/>
    <col min="14345" max="14592" width="9.109375" style="3"/>
    <col min="14593" max="14593" width="7.5546875" style="3" bestFit="1" customWidth="1"/>
    <col min="14594" max="14594" width="45.5546875" style="3" bestFit="1" customWidth="1"/>
    <col min="14595" max="14595" width="17.88671875" style="3" bestFit="1" customWidth="1"/>
    <col min="14596" max="14596" width="18.6640625" style="3" bestFit="1" customWidth="1"/>
    <col min="14597" max="14597" width="16.88671875" style="3" bestFit="1" customWidth="1"/>
    <col min="14598" max="14598" width="0" style="3" hidden="1" customWidth="1"/>
    <col min="14599" max="14599" width="22.109375" style="3" customWidth="1"/>
    <col min="14600" max="14600" width="38.6640625" style="3" customWidth="1"/>
    <col min="14601" max="14848" width="9.109375" style="3"/>
    <col min="14849" max="14849" width="7.5546875" style="3" bestFit="1" customWidth="1"/>
    <col min="14850" max="14850" width="45.5546875" style="3" bestFit="1" customWidth="1"/>
    <col min="14851" max="14851" width="17.88671875" style="3" bestFit="1" customWidth="1"/>
    <col min="14852" max="14852" width="18.6640625" style="3" bestFit="1" customWidth="1"/>
    <col min="14853" max="14853" width="16.88671875" style="3" bestFit="1" customWidth="1"/>
    <col min="14854" max="14854" width="0" style="3" hidden="1" customWidth="1"/>
    <col min="14855" max="14855" width="22.109375" style="3" customWidth="1"/>
    <col min="14856" max="14856" width="38.6640625" style="3" customWidth="1"/>
    <col min="14857" max="15104" width="9.109375" style="3"/>
    <col min="15105" max="15105" width="7.5546875" style="3" bestFit="1" customWidth="1"/>
    <col min="15106" max="15106" width="45.5546875" style="3" bestFit="1" customWidth="1"/>
    <col min="15107" max="15107" width="17.88671875" style="3" bestFit="1" customWidth="1"/>
    <col min="15108" max="15108" width="18.6640625" style="3" bestFit="1" customWidth="1"/>
    <col min="15109" max="15109" width="16.88671875" style="3" bestFit="1" customWidth="1"/>
    <col min="15110" max="15110" width="0" style="3" hidden="1" customWidth="1"/>
    <col min="15111" max="15111" width="22.109375" style="3" customWidth="1"/>
    <col min="15112" max="15112" width="38.6640625" style="3" customWidth="1"/>
    <col min="15113" max="15360" width="9.109375" style="3"/>
    <col min="15361" max="15361" width="7.5546875" style="3" bestFit="1" customWidth="1"/>
    <col min="15362" max="15362" width="45.5546875" style="3" bestFit="1" customWidth="1"/>
    <col min="15363" max="15363" width="17.88671875" style="3" bestFit="1" customWidth="1"/>
    <col min="15364" max="15364" width="18.6640625" style="3" bestFit="1" customWidth="1"/>
    <col min="15365" max="15365" width="16.88671875" style="3" bestFit="1" customWidth="1"/>
    <col min="15366" max="15366" width="0" style="3" hidden="1" customWidth="1"/>
    <col min="15367" max="15367" width="22.109375" style="3" customWidth="1"/>
    <col min="15368" max="15368" width="38.6640625" style="3" customWidth="1"/>
    <col min="15369" max="15616" width="9.109375" style="3"/>
    <col min="15617" max="15617" width="7.5546875" style="3" bestFit="1" customWidth="1"/>
    <col min="15618" max="15618" width="45.5546875" style="3" bestFit="1" customWidth="1"/>
    <col min="15619" max="15619" width="17.88671875" style="3" bestFit="1" customWidth="1"/>
    <col min="15620" max="15620" width="18.6640625" style="3" bestFit="1" customWidth="1"/>
    <col min="15621" max="15621" width="16.88671875" style="3" bestFit="1" customWidth="1"/>
    <col min="15622" max="15622" width="0" style="3" hidden="1" customWidth="1"/>
    <col min="15623" max="15623" width="22.109375" style="3" customWidth="1"/>
    <col min="15624" max="15624" width="38.6640625" style="3" customWidth="1"/>
    <col min="15625" max="15872" width="9.109375" style="3"/>
    <col min="15873" max="15873" width="7.5546875" style="3" bestFit="1" customWidth="1"/>
    <col min="15874" max="15874" width="45.5546875" style="3" bestFit="1" customWidth="1"/>
    <col min="15875" max="15875" width="17.88671875" style="3" bestFit="1" customWidth="1"/>
    <col min="15876" max="15876" width="18.6640625" style="3" bestFit="1" customWidth="1"/>
    <col min="15877" max="15877" width="16.88671875" style="3" bestFit="1" customWidth="1"/>
    <col min="15878" max="15878" width="0" style="3" hidden="1" customWidth="1"/>
    <col min="15879" max="15879" width="22.109375" style="3" customWidth="1"/>
    <col min="15880" max="15880" width="38.6640625" style="3" customWidth="1"/>
    <col min="15881" max="16128" width="9.109375" style="3"/>
    <col min="16129" max="16129" width="7.5546875" style="3" bestFit="1" customWidth="1"/>
    <col min="16130" max="16130" width="45.5546875" style="3" bestFit="1" customWidth="1"/>
    <col min="16131" max="16131" width="17.88671875" style="3" bestFit="1" customWidth="1"/>
    <col min="16132" max="16132" width="18.6640625" style="3" bestFit="1" customWidth="1"/>
    <col min="16133" max="16133" width="16.88671875" style="3" bestFit="1" customWidth="1"/>
    <col min="16134" max="16134" width="0" style="3" hidden="1" customWidth="1"/>
    <col min="16135" max="16135" width="22.109375" style="3" customWidth="1"/>
    <col min="16136" max="16136" width="38.6640625" style="3" customWidth="1"/>
    <col min="16137" max="16384" width="9.109375" style="3"/>
  </cols>
  <sheetData>
    <row r="1" spans="1:8" ht="19.5" customHeight="1" thickBot="1" x14ac:dyDescent="0.35">
      <c r="A1" s="59" t="s">
        <v>223</v>
      </c>
      <c r="B1" s="59"/>
      <c r="C1" s="59"/>
    </row>
    <row r="2" spans="1:8" s="8" customFormat="1" ht="18" customHeight="1" thickBot="1" x14ac:dyDescent="0.3">
      <c r="A2" s="4" t="s">
        <v>0</v>
      </c>
      <c r="B2" s="5"/>
      <c r="C2" s="6" t="s">
        <v>1</v>
      </c>
      <c r="D2" s="6" t="s">
        <v>2</v>
      </c>
      <c r="E2" s="6" t="s">
        <v>4</v>
      </c>
      <c r="F2" s="6" t="s">
        <v>3</v>
      </c>
      <c r="G2" s="6" t="s">
        <v>222</v>
      </c>
      <c r="H2" s="7" t="s">
        <v>5</v>
      </c>
    </row>
    <row r="3" spans="1:8" ht="15" customHeight="1" x14ac:dyDescent="0.25">
      <c r="A3" s="9"/>
      <c r="B3" s="9" t="s">
        <v>6</v>
      </c>
      <c r="C3" s="10" t="s">
        <v>7</v>
      </c>
      <c r="D3" s="11"/>
      <c r="E3" s="12"/>
      <c r="F3" s="12"/>
      <c r="G3" s="11"/>
      <c r="H3" s="10"/>
    </row>
    <row r="4" spans="1:8" ht="15" customHeight="1" x14ac:dyDescent="0.25">
      <c r="A4" s="13"/>
      <c r="B4" s="13"/>
      <c r="C4" s="14" t="s">
        <v>8</v>
      </c>
      <c r="D4" s="15"/>
      <c r="E4" s="15"/>
      <c r="F4" s="15"/>
      <c r="G4" s="15"/>
      <c r="H4" s="16"/>
    </row>
    <row r="5" spans="1:8" ht="15" customHeight="1" x14ac:dyDescent="0.25">
      <c r="A5" s="17">
        <v>1101</v>
      </c>
      <c r="B5" s="17" t="s">
        <v>9</v>
      </c>
      <c r="C5" s="18" t="s">
        <v>10</v>
      </c>
      <c r="D5" s="19">
        <v>2676.49</v>
      </c>
      <c r="E5" s="20">
        <v>3250</v>
      </c>
      <c r="F5" s="20">
        <f>+D5-E5</f>
        <v>-573.51000000000022</v>
      </c>
      <c r="G5" s="19">
        <v>3250</v>
      </c>
      <c r="H5" s="21" t="s">
        <v>11</v>
      </c>
    </row>
    <row r="6" spans="1:8" ht="15" customHeight="1" x14ac:dyDescent="0.25">
      <c r="A6" s="17" t="s">
        <v>12</v>
      </c>
      <c r="B6" s="17"/>
      <c r="C6" s="18" t="s">
        <v>13</v>
      </c>
      <c r="D6" s="19">
        <v>0</v>
      </c>
      <c r="E6" s="19">
        <v>0</v>
      </c>
      <c r="F6" s="19">
        <f>+D6-E6</f>
        <v>0</v>
      </c>
      <c r="G6" s="19"/>
      <c r="H6" s="21"/>
    </row>
    <row r="7" spans="1:8" ht="15" customHeight="1" x14ac:dyDescent="0.25">
      <c r="A7" s="17"/>
      <c r="B7" s="17"/>
      <c r="C7" s="18" t="s">
        <v>14</v>
      </c>
      <c r="D7" s="19">
        <v>0</v>
      </c>
      <c r="E7" s="19">
        <v>0</v>
      </c>
      <c r="F7" s="19">
        <f>+D7-E7</f>
        <v>0</v>
      </c>
      <c r="G7" s="19"/>
      <c r="H7" s="21"/>
    </row>
    <row r="8" spans="1:8" ht="15" customHeight="1" x14ac:dyDescent="0.25">
      <c r="A8" s="17">
        <v>1116</v>
      </c>
      <c r="B8" s="17"/>
      <c r="C8" s="18" t="s">
        <v>15</v>
      </c>
      <c r="D8" s="19">
        <v>0</v>
      </c>
      <c r="E8" s="19">
        <v>0</v>
      </c>
      <c r="F8" s="19">
        <f>+D8-E8</f>
        <v>0</v>
      </c>
      <c r="G8" s="19"/>
      <c r="H8" s="21"/>
    </row>
    <row r="9" spans="1:8" ht="15" customHeight="1" x14ac:dyDescent="0.25">
      <c r="A9" s="17"/>
      <c r="B9" s="17"/>
      <c r="C9" s="18" t="s">
        <v>16</v>
      </c>
      <c r="D9" s="19">
        <v>0</v>
      </c>
      <c r="E9" s="19">
        <v>0</v>
      </c>
      <c r="F9" s="19">
        <v>0</v>
      </c>
      <c r="G9" s="19"/>
      <c r="H9" s="21"/>
    </row>
    <row r="10" spans="1:8" ht="15" customHeight="1" x14ac:dyDescent="0.25">
      <c r="A10" s="17"/>
      <c r="B10" s="17"/>
      <c r="C10" s="22" t="s">
        <v>17</v>
      </c>
      <c r="D10" s="15">
        <f>SUM(D5:D9)</f>
        <v>2676.49</v>
      </c>
      <c r="E10" s="15">
        <f>SUM(E5:E9)</f>
        <v>3250</v>
      </c>
      <c r="F10" s="15">
        <f>SUM(F5:F9)</f>
        <v>-573.51000000000022</v>
      </c>
      <c r="G10" s="15">
        <f>SUM(G5:G9)</f>
        <v>3250</v>
      </c>
      <c r="H10" s="16"/>
    </row>
    <row r="11" spans="1:8" ht="15" customHeight="1" x14ac:dyDescent="0.25">
      <c r="A11" s="17"/>
      <c r="B11" s="17"/>
      <c r="C11" s="18"/>
      <c r="D11" s="19"/>
      <c r="E11" s="19"/>
      <c r="F11" s="19"/>
      <c r="G11" s="19"/>
      <c r="H11" s="21"/>
    </row>
    <row r="12" spans="1:8" ht="15" customHeight="1" x14ac:dyDescent="0.25">
      <c r="A12" s="13"/>
      <c r="B12" s="13"/>
      <c r="C12" s="14" t="s">
        <v>18</v>
      </c>
      <c r="D12" s="15"/>
      <c r="E12" s="15"/>
      <c r="F12" s="15"/>
      <c r="G12" s="15"/>
      <c r="H12" s="16"/>
    </row>
    <row r="13" spans="1:8" ht="15" customHeight="1" x14ac:dyDescent="0.25">
      <c r="A13" s="17">
        <v>1401</v>
      </c>
      <c r="B13" s="17"/>
      <c r="C13" s="18" t="s">
        <v>19</v>
      </c>
      <c r="D13" s="19">
        <v>0</v>
      </c>
      <c r="E13" s="19">
        <v>0</v>
      </c>
      <c r="F13" s="19">
        <f>+D13-E13</f>
        <v>0</v>
      </c>
      <c r="G13" s="19"/>
      <c r="H13" s="23"/>
    </row>
    <row r="14" spans="1:8" ht="15" customHeight="1" x14ac:dyDescent="0.25">
      <c r="A14" s="17" t="s">
        <v>20</v>
      </c>
      <c r="B14" s="17" t="s">
        <v>21</v>
      </c>
      <c r="C14" s="18" t="s">
        <v>21</v>
      </c>
      <c r="D14" s="19">
        <v>0</v>
      </c>
      <c r="E14" s="19">
        <v>1000</v>
      </c>
      <c r="F14" s="19">
        <f>+D14-E14</f>
        <v>-1000</v>
      </c>
      <c r="G14" s="19"/>
      <c r="H14" s="23"/>
    </row>
    <row r="15" spans="1:8" ht="15" customHeight="1" x14ac:dyDescent="0.25">
      <c r="A15" s="17" t="s">
        <v>22</v>
      </c>
      <c r="B15" s="17"/>
      <c r="C15" s="18" t="s">
        <v>23</v>
      </c>
      <c r="D15" s="19">
        <v>0</v>
      </c>
      <c r="E15" s="19">
        <v>200</v>
      </c>
      <c r="F15" s="19">
        <f>+D15-E15</f>
        <v>-200</v>
      </c>
      <c r="G15" s="19">
        <v>200</v>
      </c>
      <c r="H15" s="23"/>
    </row>
    <row r="16" spans="1:8" ht="15" customHeight="1" x14ac:dyDescent="0.25">
      <c r="A16" s="17">
        <v>1402</v>
      </c>
      <c r="B16" s="17"/>
      <c r="C16" s="18" t="s">
        <v>24</v>
      </c>
      <c r="D16" s="19">
        <v>0</v>
      </c>
      <c r="E16" s="19">
        <v>0</v>
      </c>
      <c r="F16" s="19">
        <f>+D16-E16</f>
        <v>0</v>
      </c>
      <c r="G16" s="19"/>
      <c r="H16" s="21"/>
    </row>
    <row r="17" spans="1:8" ht="15" customHeight="1" x14ac:dyDescent="0.25">
      <c r="A17" s="17"/>
      <c r="B17" s="17"/>
      <c r="C17" s="22" t="s">
        <v>17</v>
      </c>
      <c r="D17" s="15">
        <f>SUM(D13:D16)</f>
        <v>0</v>
      </c>
      <c r="E17" s="15">
        <f>SUM(E13:E16)</f>
        <v>1200</v>
      </c>
      <c r="F17" s="15">
        <f>+D17-E17</f>
        <v>-1200</v>
      </c>
      <c r="G17" s="15">
        <f>SUM(G13:G16)</f>
        <v>200</v>
      </c>
      <c r="H17" s="16"/>
    </row>
    <row r="18" spans="1:8" ht="15" customHeight="1" x14ac:dyDescent="0.25">
      <c r="A18" s="17"/>
      <c r="B18" s="17"/>
      <c r="C18" s="21"/>
      <c r="D18" s="19"/>
      <c r="E18" s="19"/>
      <c r="F18" s="19"/>
      <c r="G18" s="19"/>
      <c r="H18" s="21"/>
    </row>
    <row r="19" spans="1:8" ht="15" customHeight="1" x14ac:dyDescent="0.25">
      <c r="A19" s="13"/>
      <c r="B19" s="13"/>
      <c r="C19" s="16" t="s">
        <v>25</v>
      </c>
      <c r="D19" s="15">
        <f>D10-D17</f>
        <v>2676.49</v>
      </c>
      <c r="E19" s="15">
        <f>E10-E17</f>
        <v>2050</v>
      </c>
      <c r="F19" s="15">
        <f>SUM(F10-F17)</f>
        <v>626.48999999999978</v>
      </c>
      <c r="G19" s="15">
        <f>G10-G17</f>
        <v>3050</v>
      </c>
      <c r="H19" s="16"/>
    </row>
    <row r="20" spans="1:8" ht="15" customHeight="1" thickBot="1" x14ac:dyDescent="0.3">
      <c r="A20" s="24"/>
      <c r="B20" s="24"/>
      <c r="C20" s="25"/>
      <c r="D20" s="26"/>
      <c r="E20" s="26"/>
      <c r="F20" s="26"/>
      <c r="G20" s="26"/>
      <c r="H20" s="27"/>
    </row>
    <row r="21" spans="1:8" ht="15" customHeight="1" x14ac:dyDescent="0.25">
      <c r="A21" s="28"/>
      <c r="B21" s="28" t="s">
        <v>26</v>
      </c>
      <c r="C21" s="29" t="s">
        <v>27</v>
      </c>
      <c r="D21" s="30"/>
      <c r="E21" s="30"/>
      <c r="F21" s="30"/>
      <c r="G21" s="30"/>
      <c r="H21" s="31" t="s">
        <v>28</v>
      </c>
    </row>
    <row r="22" spans="1:8" ht="15" customHeight="1" x14ac:dyDescent="0.25">
      <c r="A22" s="13"/>
      <c r="B22" s="13"/>
      <c r="C22" s="14" t="s">
        <v>8</v>
      </c>
      <c r="D22" s="15"/>
      <c r="E22" s="15"/>
      <c r="F22" s="15"/>
      <c r="G22" s="15"/>
      <c r="H22" s="16"/>
    </row>
    <row r="23" spans="1:8" ht="15" customHeight="1" x14ac:dyDescent="0.25">
      <c r="A23" s="13"/>
      <c r="B23" s="13"/>
      <c r="C23" s="32" t="s">
        <v>29</v>
      </c>
      <c r="D23" s="15"/>
      <c r="E23" s="15"/>
      <c r="F23" s="15"/>
      <c r="G23" s="15"/>
      <c r="H23" s="16"/>
    </row>
    <row r="24" spans="1:8" ht="15" customHeight="1" x14ac:dyDescent="0.25">
      <c r="A24" s="17" t="s">
        <v>30</v>
      </c>
      <c r="B24" s="17"/>
      <c r="C24" s="18" t="s">
        <v>31</v>
      </c>
      <c r="D24" s="19">
        <v>1250</v>
      </c>
      <c r="E24" s="19">
        <v>2500</v>
      </c>
      <c r="F24" s="19">
        <f>+D24-E24</f>
        <v>-1250</v>
      </c>
      <c r="G24" s="19">
        <v>2600</v>
      </c>
      <c r="H24" s="21" t="s">
        <v>225</v>
      </c>
    </row>
    <row r="25" spans="1:8" ht="15" customHeight="1" x14ac:dyDescent="0.25">
      <c r="A25" s="17">
        <v>1105</v>
      </c>
      <c r="B25" s="17"/>
      <c r="C25" s="18" t="s">
        <v>32</v>
      </c>
      <c r="D25" s="19">
        <v>2998.25</v>
      </c>
      <c r="E25" s="19">
        <v>3675</v>
      </c>
      <c r="F25" s="19">
        <f>+D25-E25</f>
        <v>-676.75</v>
      </c>
      <c r="G25" s="19">
        <f>15*35*7</f>
        <v>3675</v>
      </c>
      <c r="H25" s="21" t="s">
        <v>33</v>
      </c>
    </row>
    <row r="26" spans="1:8" ht="15" customHeight="1" x14ac:dyDescent="0.25">
      <c r="A26" s="17" t="s">
        <v>34</v>
      </c>
      <c r="B26" s="17"/>
      <c r="C26" s="18" t="s">
        <v>35</v>
      </c>
      <c r="D26" s="19">
        <v>0</v>
      </c>
      <c r="E26" s="19">
        <v>0</v>
      </c>
      <c r="F26" s="19">
        <f>+D26-E26</f>
        <v>0</v>
      </c>
      <c r="G26" s="19"/>
      <c r="H26" s="21"/>
    </row>
    <row r="27" spans="1:8" ht="15" customHeight="1" x14ac:dyDescent="0.25">
      <c r="A27" s="17">
        <v>1110</v>
      </c>
      <c r="B27" s="17"/>
      <c r="C27" s="18" t="s">
        <v>36</v>
      </c>
      <c r="D27" s="19">
        <v>400</v>
      </c>
      <c r="E27" s="19">
        <v>1500</v>
      </c>
      <c r="F27" s="19">
        <f>+D27-E27</f>
        <v>-1100</v>
      </c>
      <c r="G27" s="19">
        <v>1500</v>
      </c>
      <c r="H27" s="21"/>
    </row>
    <row r="28" spans="1:8" ht="15" customHeight="1" x14ac:dyDescent="0.25">
      <c r="A28" s="17"/>
      <c r="B28" s="17"/>
      <c r="C28" s="33" t="s">
        <v>37</v>
      </c>
      <c r="D28" s="15">
        <f>SUM(D24:D27)</f>
        <v>4648.25</v>
      </c>
      <c r="E28" s="15">
        <f>SUM(E24:E27)</f>
        <v>7675</v>
      </c>
      <c r="F28" s="15">
        <f>+D28-E28</f>
        <v>-3026.75</v>
      </c>
      <c r="G28" s="15">
        <f>SUM(G24:G27)</f>
        <v>7775</v>
      </c>
      <c r="H28" s="21"/>
    </row>
    <row r="29" spans="1:8" ht="15" customHeight="1" x14ac:dyDescent="0.25">
      <c r="A29" s="13"/>
      <c r="B29" s="13"/>
      <c r="C29" s="32" t="s">
        <v>38</v>
      </c>
      <c r="D29" s="19"/>
      <c r="E29" s="19"/>
      <c r="F29" s="19"/>
      <c r="G29" s="19"/>
      <c r="H29" s="21"/>
    </row>
    <row r="30" spans="1:8" ht="15" customHeight="1" x14ac:dyDescent="0.25">
      <c r="A30" s="17" t="s">
        <v>39</v>
      </c>
      <c r="B30" s="17"/>
      <c r="C30" s="18" t="s">
        <v>40</v>
      </c>
      <c r="D30" s="19">
        <v>1355</v>
      </c>
      <c r="E30" s="19">
        <v>3900</v>
      </c>
      <c r="F30" s="19">
        <f>+D30-E30</f>
        <v>-2545</v>
      </c>
      <c r="G30" s="19">
        <v>3900</v>
      </c>
      <c r="H30" s="21" t="s">
        <v>41</v>
      </c>
    </row>
    <row r="31" spans="1:8" ht="15" customHeight="1" x14ac:dyDescent="0.25">
      <c r="A31" s="17" t="s">
        <v>42</v>
      </c>
      <c r="B31" s="17"/>
      <c r="C31" s="18" t="s">
        <v>43</v>
      </c>
      <c r="D31" s="19"/>
      <c r="E31" s="19">
        <v>0</v>
      </c>
      <c r="F31" s="19">
        <f>+D31-E31</f>
        <v>0</v>
      </c>
      <c r="G31" s="19"/>
      <c r="H31" s="21"/>
    </row>
    <row r="32" spans="1:8" ht="15" customHeight="1" x14ac:dyDescent="0.25">
      <c r="A32" s="17" t="s">
        <v>44</v>
      </c>
      <c r="B32" s="17"/>
      <c r="C32" s="18" t="s">
        <v>45</v>
      </c>
      <c r="D32" s="19">
        <v>1000</v>
      </c>
      <c r="E32" s="19">
        <v>7500</v>
      </c>
      <c r="F32" s="19">
        <f>+D32-E32</f>
        <v>-6500</v>
      </c>
      <c r="G32" s="19">
        <v>3500</v>
      </c>
      <c r="H32" s="21"/>
    </row>
    <row r="33" spans="1:8" ht="15" customHeight="1" x14ac:dyDescent="0.25">
      <c r="A33" s="17"/>
      <c r="B33" s="17"/>
      <c r="C33" s="33" t="s">
        <v>46</v>
      </c>
      <c r="D33" s="15">
        <f>SUM(D30:D32)</f>
        <v>2355</v>
      </c>
      <c r="E33" s="15">
        <f>SUM(E30:E32)</f>
        <v>11400</v>
      </c>
      <c r="F33" s="15">
        <f>+D33-E33</f>
        <v>-9045</v>
      </c>
      <c r="G33" s="15">
        <f>SUM(G30:G32)</f>
        <v>7400</v>
      </c>
      <c r="H33" s="21"/>
    </row>
    <row r="34" spans="1:8" ht="15" customHeight="1" x14ac:dyDescent="0.25">
      <c r="A34" s="17"/>
      <c r="B34" s="17"/>
      <c r="C34" s="32" t="s">
        <v>47</v>
      </c>
      <c r="D34" s="15"/>
      <c r="E34" s="15"/>
      <c r="F34" s="15"/>
      <c r="G34" s="15"/>
      <c r="H34" s="21"/>
    </row>
    <row r="35" spans="1:8" ht="15" customHeight="1" x14ac:dyDescent="0.25">
      <c r="A35" s="17">
        <v>4008</v>
      </c>
      <c r="B35" s="17"/>
      <c r="C35" s="18" t="s">
        <v>40</v>
      </c>
      <c r="D35" s="19">
        <v>0</v>
      </c>
      <c r="E35" s="19">
        <v>0</v>
      </c>
      <c r="F35" s="19">
        <f t="shared" ref="F35:F40" si="0">+D35-E35</f>
        <v>0</v>
      </c>
      <c r="G35" s="19">
        <v>0</v>
      </c>
      <c r="H35" s="21"/>
    </row>
    <row r="36" spans="1:8" ht="15" customHeight="1" x14ac:dyDescent="0.25">
      <c r="A36" s="17"/>
      <c r="B36" s="17"/>
      <c r="C36" s="18" t="s">
        <v>43</v>
      </c>
      <c r="D36" s="19">
        <v>0</v>
      </c>
      <c r="E36" s="19">
        <v>0</v>
      </c>
      <c r="F36" s="19">
        <f t="shared" si="0"/>
        <v>0</v>
      </c>
      <c r="G36" s="19">
        <v>0</v>
      </c>
      <c r="H36" s="21"/>
    </row>
    <row r="37" spans="1:8" ht="15" customHeight="1" x14ac:dyDescent="0.25">
      <c r="A37" s="17" t="s">
        <v>48</v>
      </c>
      <c r="B37" s="17"/>
      <c r="C37" s="18" t="s">
        <v>49</v>
      </c>
      <c r="D37" s="19">
        <v>0</v>
      </c>
      <c r="E37" s="19">
        <v>0</v>
      </c>
      <c r="F37" s="19">
        <f t="shared" si="0"/>
        <v>0</v>
      </c>
      <c r="G37" s="19">
        <v>0</v>
      </c>
      <c r="H37" s="21"/>
    </row>
    <row r="38" spans="1:8" ht="15" customHeight="1" x14ac:dyDescent="0.25">
      <c r="A38" s="17" t="s">
        <v>50</v>
      </c>
      <c r="B38" s="17"/>
      <c r="C38" s="18" t="s">
        <v>51</v>
      </c>
      <c r="D38" s="19">
        <v>0</v>
      </c>
      <c r="E38" s="19">
        <v>0</v>
      </c>
      <c r="F38" s="19">
        <f t="shared" si="0"/>
        <v>0</v>
      </c>
      <c r="G38" s="19">
        <v>0</v>
      </c>
      <c r="H38" s="21"/>
    </row>
    <row r="39" spans="1:8" ht="15" customHeight="1" x14ac:dyDescent="0.25">
      <c r="A39" s="17" t="s">
        <v>52</v>
      </c>
      <c r="B39" s="17"/>
      <c r="C39" s="18" t="s">
        <v>53</v>
      </c>
      <c r="D39" s="19">
        <v>0</v>
      </c>
      <c r="E39" s="19">
        <v>0</v>
      </c>
      <c r="F39" s="19">
        <f t="shared" si="0"/>
        <v>0</v>
      </c>
      <c r="G39" s="19">
        <v>0</v>
      </c>
      <c r="H39" s="21"/>
    </row>
    <row r="40" spans="1:8" ht="15" customHeight="1" x14ac:dyDescent="0.25">
      <c r="A40" s="17"/>
      <c r="B40" s="17"/>
      <c r="C40" s="33" t="s">
        <v>54</v>
      </c>
      <c r="D40" s="15">
        <v>0</v>
      </c>
      <c r="E40" s="15">
        <f>SUM(E35:E39)</f>
        <v>0</v>
      </c>
      <c r="F40" s="15">
        <f t="shared" si="0"/>
        <v>0</v>
      </c>
      <c r="G40" s="15">
        <f>SUM(G35:G39)</f>
        <v>0</v>
      </c>
      <c r="H40" s="21"/>
    </row>
    <row r="41" spans="1:8" ht="15" customHeight="1" x14ac:dyDescent="0.25">
      <c r="A41" s="17"/>
      <c r="B41" s="17"/>
      <c r="C41" s="22" t="s">
        <v>17</v>
      </c>
      <c r="D41" s="15">
        <f>D28+D33+D40</f>
        <v>7003.25</v>
      </c>
      <c r="E41" s="15">
        <f>E28+E33+E40</f>
        <v>19075</v>
      </c>
      <c r="F41" s="15">
        <f>F28+F33+F40</f>
        <v>-12071.75</v>
      </c>
      <c r="G41" s="15">
        <f>G28+G33+G40</f>
        <v>15175</v>
      </c>
      <c r="H41" s="21"/>
    </row>
    <row r="42" spans="1:8" ht="15" customHeight="1" x14ac:dyDescent="0.25">
      <c r="A42" s="17"/>
      <c r="B42" s="17"/>
      <c r="C42" s="18"/>
      <c r="D42" s="19"/>
      <c r="E42" s="19"/>
      <c r="F42" s="19"/>
      <c r="G42" s="19"/>
      <c r="H42" s="21"/>
    </row>
    <row r="43" spans="1:8" ht="15" customHeight="1" x14ac:dyDescent="0.25">
      <c r="A43" s="13"/>
      <c r="B43" s="13"/>
      <c r="C43" s="14" t="s">
        <v>18</v>
      </c>
      <c r="D43" s="15"/>
      <c r="E43" s="15"/>
      <c r="F43" s="15"/>
      <c r="G43" s="15"/>
      <c r="H43" s="16"/>
    </row>
    <row r="44" spans="1:8" ht="15" customHeight="1" x14ac:dyDescent="0.25">
      <c r="A44" s="13"/>
      <c r="B44" s="13"/>
      <c r="C44" s="32" t="s">
        <v>29</v>
      </c>
      <c r="D44" s="15"/>
      <c r="E44" s="15"/>
      <c r="F44" s="15"/>
      <c r="G44" s="15"/>
      <c r="H44" s="16"/>
    </row>
    <row r="45" spans="1:8" ht="15" customHeight="1" x14ac:dyDescent="0.25">
      <c r="A45" s="17">
        <v>1201</v>
      </c>
      <c r="B45" s="17"/>
      <c r="C45" s="18" t="s">
        <v>55</v>
      </c>
      <c r="D45" s="19">
        <v>6715.91</v>
      </c>
      <c r="E45" s="19">
        <v>8000</v>
      </c>
      <c r="F45" s="19">
        <f t="shared" ref="F45:F55" si="1">+D45-E45</f>
        <v>-1284.0900000000001</v>
      </c>
      <c r="G45" s="19">
        <v>8925</v>
      </c>
      <c r="H45" s="21"/>
    </row>
    <row r="46" spans="1:8" ht="15" customHeight="1" x14ac:dyDescent="0.25">
      <c r="A46" s="17" t="s">
        <v>56</v>
      </c>
      <c r="B46" s="17"/>
      <c r="C46" s="18" t="s">
        <v>57</v>
      </c>
      <c r="D46" s="19">
        <v>0</v>
      </c>
      <c r="E46" s="19">
        <v>0</v>
      </c>
      <c r="F46" s="19">
        <f t="shared" si="1"/>
        <v>0</v>
      </c>
      <c r="G46" s="19"/>
      <c r="H46" s="21"/>
    </row>
    <row r="47" spans="1:8" ht="15" customHeight="1" x14ac:dyDescent="0.25">
      <c r="A47" s="17" t="s">
        <v>58</v>
      </c>
      <c r="B47" s="17"/>
      <c r="C47" s="18" t="s">
        <v>59</v>
      </c>
      <c r="D47" s="19">
        <v>0</v>
      </c>
      <c r="E47" s="19">
        <v>0</v>
      </c>
      <c r="F47" s="19">
        <f t="shared" si="1"/>
        <v>0</v>
      </c>
      <c r="G47" s="19"/>
      <c r="H47" s="21"/>
    </row>
    <row r="48" spans="1:8" ht="15" customHeight="1" x14ac:dyDescent="0.25">
      <c r="A48" s="17">
        <v>1214</v>
      </c>
      <c r="B48" s="17"/>
      <c r="C48" s="18" t="s">
        <v>60</v>
      </c>
      <c r="D48" s="19">
        <v>0</v>
      </c>
      <c r="E48" s="19">
        <v>500</v>
      </c>
      <c r="F48" s="19">
        <f t="shared" si="1"/>
        <v>-500</v>
      </c>
      <c r="G48" s="19">
        <v>500</v>
      </c>
      <c r="H48" s="21"/>
    </row>
    <row r="49" spans="1:8" ht="15" customHeight="1" x14ac:dyDescent="0.25">
      <c r="A49" s="17" t="s">
        <v>61</v>
      </c>
      <c r="B49" s="17"/>
      <c r="C49" s="18" t="s">
        <v>62</v>
      </c>
      <c r="D49" s="19">
        <v>0</v>
      </c>
      <c r="E49" s="19">
        <v>0</v>
      </c>
      <c r="F49" s="19">
        <f t="shared" si="1"/>
        <v>0</v>
      </c>
      <c r="G49" s="19"/>
      <c r="H49" s="21"/>
    </row>
    <row r="50" spans="1:8" ht="15" customHeight="1" x14ac:dyDescent="0.25">
      <c r="A50" s="17" t="s">
        <v>63</v>
      </c>
      <c r="B50" s="17"/>
      <c r="C50" s="18" t="s">
        <v>64</v>
      </c>
      <c r="D50" s="19">
        <v>50</v>
      </c>
      <c r="E50" s="19">
        <v>0</v>
      </c>
      <c r="F50" s="19">
        <f t="shared" si="1"/>
        <v>50</v>
      </c>
      <c r="G50" s="19"/>
      <c r="H50" s="21"/>
    </row>
    <row r="51" spans="1:8" ht="15" customHeight="1" x14ac:dyDescent="0.25">
      <c r="A51" s="17" t="s">
        <v>65</v>
      </c>
      <c r="B51" s="17"/>
      <c r="C51" s="18" t="s">
        <v>66</v>
      </c>
      <c r="D51" s="19">
        <v>0</v>
      </c>
      <c r="E51" s="19">
        <v>245</v>
      </c>
      <c r="F51" s="19">
        <f t="shared" si="1"/>
        <v>-245</v>
      </c>
      <c r="G51" s="19">
        <v>245</v>
      </c>
      <c r="H51" s="21"/>
    </row>
    <row r="52" spans="1:8" ht="15" customHeight="1" x14ac:dyDescent="0.25">
      <c r="A52" s="17"/>
      <c r="B52" s="17"/>
      <c r="C52" s="18" t="s">
        <v>67</v>
      </c>
      <c r="D52" s="19">
        <v>0</v>
      </c>
      <c r="E52" s="19">
        <v>0</v>
      </c>
      <c r="F52" s="19">
        <f t="shared" si="1"/>
        <v>0</v>
      </c>
      <c r="G52" s="19"/>
      <c r="H52" s="21"/>
    </row>
    <row r="53" spans="1:8" ht="15" customHeight="1" x14ac:dyDescent="0.25">
      <c r="A53" s="17"/>
      <c r="B53" s="17"/>
      <c r="C53" s="18" t="s">
        <v>68</v>
      </c>
      <c r="D53" s="19">
        <v>0</v>
      </c>
      <c r="E53" s="19">
        <v>0</v>
      </c>
      <c r="F53" s="19">
        <f t="shared" si="1"/>
        <v>0</v>
      </c>
      <c r="G53" s="19"/>
      <c r="H53" s="21"/>
    </row>
    <row r="54" spans="1:8" ht="15" customHeight="1" x14ac:dyDescent="0.25">
      <c r="A54" s="17" t="s">
        <v>69</v>
      </c>
      <c r="B54" s="17"/>
      <c r="C54" s="18" t="s">
        <v>70</v>
      </c>
      <c r="D54" s="19">
        <v>0</v>
      </c>
      <c r="E54" s="19">
        <v>475</v>
      </c>
      <c r="F54" s="19">
        <f t="shared" si="1"/>
        <v>-475</v>
      </c>
      <c r="G54" s="19">
        <v>475</v>
      </c>
      <c r="H54" s="21"/>
    </row>
    <row r="55" spans="1:8" ht="15" customHeight="1" x14ac:dyDescent="0.25">
      <c r="A55" s="17"/>
      <c r="B55" s="17"/>
      <c r="C55" s="33" t="s">
        <v>37</v>
      </c>
      <c r="D55" s="15">
        <f>SUM(D45:D54)</f>
        <v>6765.91</v>
      </c>
      <c r="E55" s="15">
        <f>SUM(E45:E54)</f>
        <v>9220</v>
      </c>
      <c r="F55" s="15">
        <f t="shared" si="1"/>
        <v>-2454.09</v>
      </c>
      <c r="G55" s="15">
        <f>SUM(G45:G54)</f>
        <v>10145</v>
      </c>
      <c r="H55" s="16"/>
    </row>
    <row r="56" spans="1:8" ht="15" customHeight="1" x14ac:dyDescent="0.25">
      <c r="A56" s="13"/>
      <c r="B56" s="13"/>
      <c r="C56" s="32" t="s">
        <v>38</v>
      </c>
      <c r="D56" s="19"/>
      <c r="E56" s="19"/>
      <c r="F56" s="19"/>
      <c r="G56" s="19"/>
      <c r="H56" s="21"/>
    </row>
    <row r="57" spans="1:8" ht="15" customHeight="1" x14ac:dyDescent="0.25">
      <c r="A57" s="17" t="s">
        <v>71</v>
      </c>
      <c r="B57" s="17"/>
      <c r="C57" s="18" t="s">
        <v>55</v>
      </c>
      <c r="D57" s="19">
        <v>1596.63</v>
      </c>
      <c r="E57" s="19">
        <v>5052</v>
      </c>
      <c r="F57" s="19">
        <f t="shared" ref="F57:F65" si="2">+D57-E57</f>
        <v>-3455.37</v>
      </c>
      <c r="G57" s="19">
        <v>3750</v>
      </c>
      <c r="H57" s="21" t="s">
        <v>226</v>
      </c>
    </row>
    <row r="58" spans="1:8" ht="15" customHeight="1" x14ac:dyDescent="0.25">
      <c r="A58" s="17"/>
      <c r="B58" s="17"/>
      <c r="C58" s="18" t="s">
        <v>60</v>
      </c>
      <c r="D58" s="19">
        <v>0</v>
      </c>
      <c r="E58" s="19">
        <v>200</v>
      </c>
      <c r="F58" s="19">
        <f t="shared" si="2"/>
        <v>-200</v>
      </c>
      <c r="G58" s="19">
        <v>200</v>
      </c>
      <c r="H58" s="21"/>
    </row>
    <row r="59" spans="1:8" ht="15" customHeight="1" x14ac:dyDescent="0.25">
      <c r="A59" s="17"/>
      <c r="B59" s="17"/>
      <c r="C59" s="18" t="s">
        <v>62</v>
      </c>
      <c r="D59" s="19">
        <v>0</v>
      </c>
      <c r="E59" s="19">
        <v>0</v>
      </c>
      <c r="F59" s="19">
        <f t="shared" si="2"/>
        <v>0</v>
      </c>
      <c r="G59" s="19"/>
      <c r="H59" s="21"/>
    </row>
    <row r="60" spans="1:8" ht="15" customHeight="1" x14ac:dyDescent="0.25">
      <c r="A60" s="17"/>
      <c r="B60" s="17"/>
      <c r="C60" s="18" t="s">
        <v>64</v>
      </c>
      <c r="D60" s="19">
        <v>0</v>
      </c>
      <c r="E60" s="19">
        <v>0</v>
      </c>
      <c r="F60" s="19">
        <f t="shared" si="2"/>
        <v>0</v>
      </c>
      <c r="G60" s="19"/>
      <c r="H60" s="21"/>
    </row>
    <row r="61" spans="1:8" ht="15" customHeight="1" x14ac:dyDescent="0.25">
      <c r="A61" s="17"/>
      <c r="B61" s="17"/>
      <c r="C61" s="18" t="s">
        <v>66</v>
      </c>
      <c r="D61" s="19">
        <v>0</v>
      </c>
      <c r="E61" s="19">
        <v>180</v>
      </c>
      <c r="F61" s="19">
        <f t="shared" si="2"/>
        <v>-180</v>
      </c>
      <c r="G61" s="19">
        <v>180</v>
      </c>
      <c r="H61" s="21"/>
    </row>
    <row r="62" spans="1:8" ht="15" customHeight="1" x14ac:dyDescent="0.25">
      <c r="A62" s="17"/>
      <c r="B62" s="17"/>
      <c r="C62" s="18" t="s">
        <v>67</v>
      </c>
      <c r="D62" s="19">
        <v>0</v>
      </c>
      <c r="E62" s="19">
        <v>420</v>
      </c>
      <c r="F62" s="19">
        <f t="shared" si="2"/>
        <v>-420</v>
      </c>
      <c r="G62" s="19">
        <v>420</v>
      </c>
      <c r="H62" s="21"/>
    </row>
    <row r="63" spans="1:8" ht="15" customHeight="1" x14ac:dyDescent="0.25">
      <c r="A63" s="17" t="s">
        <v>72</v>
      </c>
      <c r="B63" s="17"/>
      <c r="C63" s="18" t="s">
        <v>73</v>
      </c>
      <c r="D63" s="19">
        <v>0</v>
      </c>
      <c r="E63" s="19">
        <v>0</v>
      </c>
      <c r="F63" s="19">
        <f t="shared" si="2"/>
        <v>0</v>
      </c>
      <c r="G63" s="19"/>
      <c r="H63" s="21"/>
    </row>
    <row r="64" spans="1:8" ht="15" customHeight="1" x14ac:dyDescent="0.25">
      <c r="A64" s="17" t="s">
        <v>74</v>
      </c>
      <c r="B64" s="17"/>
      <c r="C64" s="18" t="s">
        <v>70</v>
      </c>
      <c r="D64" s="19">
        <v>355.72</v>
      </c>
      <c r="E64" s="19">
        <v>300</v>
      </c>
      <c r="F64" s="19">
        <f t="shared" si="2"/>
        <v>55.720000000000027</v>
      </c>
      <c r="G64" s="19">
        <v>400</v>
      </c>
      <c r="H64" s="21"/>
    </row>
    <row r="65" spans="1:8" ht="15" customHeight="1" x14ac:dyDescent="0.25">
      <c r="A65" s="17"/>
      <c r="B65" s="17"/>
      <c r="C65" s="33" t="s">
        <v>75</v>
      </c>
      <c r="D65" s="15">
        <f>SUM(D57:D64)</f>
        <v>1952.3500000000001</v>
      </c>
      <c r="E65" s="15">
        <f>SUM(E57:E64)</f>
        <v>6152</v>
      </c>
      <c r="F65" s="15">
        <f t="shared" si="2"/>
        <v>-4199.6499999999996</v>
      </c>
      <c r="G65" s="15">
        <f>SUM(G57:G64)</f>
        <v>4950</v>
      </c>
      <c r="H65" s="21"/>
    </row>
    <row r="66" spans="1:8" ht="15" customHeight="1" x14ac:dyDescent="0.25">
      <c r="A66" s="17"/>
      <c r="B66" s="17"/>
      <c r="C66" s="32" t="s">
        <v>47</v>
      </c>
      <c r="D66" s="15"/>
      <c r="E66" s="15"/>
      <c r="F66" s="15"/>
      <c r="G66" s="15"/>
      <c r="H66" s="21"/>
    </row>
    <row r="67" spans="1:8" ht="15" customHeight="1" x14ac:dyDescent="0.25">
      <c r="A67" s="17" t="s">
        <v>76</v>
      </c>
      <c r="B67" s="17"/>
      <c r="C67" s="18" t="s">
        <v>77</v>
      </c>
      <c r="D67" s="19">
        <v>0</v>
      </c>
      <c r="E67" s="19">
        <v>0</v>
      </c>
      <c r="F67" s="19">
        <f t="shared" ref="F67:F75" si="3">+D67-E67</f>
        <v>0</v>
      </c>
      <c r="G67" s="19">
        <v>0</v>
      </c>
      <c r="H67" s="21"/>
    </row>
    <row r="68" spans="1:8" ht="15" customHeight="1" x14ac:dyDescent="0.25">
      <c r="A68" s="17" t="s">
        <v>78</v>
      </c>
      <c r="B68" s="17"/>
      <c r="C68" s="18" t="s">
        <v>55</v>
      </c>
      <c r="D68" s="19">
        <v>0</v>
      </c>
      <c r="E68" s="19">
        <v>0</v>
      </c>
      <c r="F68" s="19">
        <f t="shared" si="3"/>
        <v>0</v>
      </c>
      <c r="G68" s="19">
        <v>0</v>
      </c>
      <c r="H68" s="21"/>
    </row>
    <row r="69" spans="1:8" ht="15" customHeight="1" x14ac:dyDescent="0.25">
      <c r="A69" s="17"/>
      <c r="B69" s="17"/>
      <c r="C69" s="18" t="s">
        <v>60</v>
      </c>
      <c r="D69" s="19">
        <v>0</v>
      </c>
      <c r="E69" s="19">
        <v>0</v>
      </c>
      <c r="F69" s="19">
        <f t="shared" si="3"/>
        <v>0</v>
      </c>
      <c r="G69" s="19">
        <v>0</v>
      </c>
      <c r="H69" s="21"/>
    </row>
    <row r="70" spans="1:8" ht="15" customHeight="1" x14ac:dyDescent="0.25">
      <c r="A70" s="17" t="s">
        <v>79</v>
      </c>
      <c r="B70" s="17"/>
      <c r="C70" s="18" t="s">
        <v>62</v>
      </c>
      <c r="D70" s="19">
        <v>0</v>
      </c>
      <c r="E70" s="19">
        <v>0</v>
      </c>
      <c r="F70" s="19">
        <f t="shared" si="3"/>
        <v>0</v>
      </c>
      <c r="G70" s="19">
        <v>0</v>
      </c>
      <c r="H70" s="21"/>
    </row>
    <row r="71" spans="1:8" ht="15" customHeight="1" x14ac:dyDescent="0.25">
      <c r="A71" s="17" t="s">
        <v>80</v>
      </c>
      <c r="B71" s="17"/>
      <c r="C71" s="18" t="s">
        <v>64</v>
      </c>
      <c r="D71" s="19">
        <v>0</v>
      </c>
      <c r="E71" s="19">
        <v>0</v>
      </c>
      <c r="F71" s="19">
        <f t="shared" si="3"/>
        <v>0</v>
      </c>
      <c r="G71" s="19">
        <v>0</v>
      </c>
      <c r="H71" s="21"/>
    </row>
    <row r="72" spans="1:8" ht="15" customHeight="1" x14ac:dyDescent="0.25">
      <c r="A72" s="17" t="s">
        <v>81</v>
      </c>
      <c r="B72" s="17"/>
      <c r="C72" s="18" t="s">
        <v>73</v>
      </c>
      <c r="D72" s="19">
        <v>0</v>
      </c>
      <c r="E72" s="19">
        <v>0</v>
      </c>
      <c r="F72" s="19">
        <f t="shared" si="3"/>
        <v>0</v>
      </c>
      <c r="G72" s="19">
        <v>0</v>
      </c>
      <c r="H72" s="21"/>
    </row>
    <row r="73" spans="1:8" ht="15" customHeight="1" x14ac:dyDescent="0.25">
      <c r="A73" s="17" t="s">
        <v>82</v>
      </c>
      <c r="B73" s="17"/>
      <c r="C73" s="18" t="s">
        <v>70</v>
      </c>
      <c r="D73" s="19">
        <v>0</v>
      </c>
      <c r="E73" s="19">
        <v>0</v>
      </c>
      <c r="F73" s="19">
        <f t="shared" si="3"/>
        <v>0</v>
      </c>
      <c r="G73" s="19">
        <v>0</v>
      </c>
      <c r="H73" s="21"/>
    </row>
    <row r="74" spans="1:8" ht="15" customHeight="1" x14ac:dyDescent="0.25">
      <c r="A74" s="17" t="s">
        <v>83</v>
      </c>
      <c r="B74" s="17"/>
      <c r="C74" s="18" t="s">
        <v>84</v>
      </c>
      <c r="D74" s="19">
        <v>0</v>
      </c>
      <c r="E74" s="19">
        <v>0</v>
      </c>
      <c r="F74" s="19">
        <f t="shared" si="3"/>
        <v>0</v>
      </c>
      <c r="G74" s="19">
        <v>0</v>
      </c>
      <c r="H74" s="21"/>
    </row>
    <row r="75" spans="1:8" ht="15" customHeight="1" x14ac:dyDescent="0.25">
      <c r="A75" s="17"/>
      <c r="B75" s="17"/>
      <c r="C75" s="33" t="s">
        <v>85</v>
      </c>
      <c r="D75" s="15">
        <f>SUM(D67:D74)</f>
        <v>0</v>
      </c>
      <c r="E75" s="15">
        <f>SUM(E67:E74)</f>
        <v>0</v>
      </c>
      <c r="F75" s="15">
        <f t="shared" si="3"/>
        <v>0</v>
      </c>
      <c r="G75" s="15">
        <f>SUM(G67:G74)</f>
        <v>0</v>
      </c>
      <c r="H75" s="21"/>
    </row>
    <row r="76" spans="1:8" ht="15" customHeight="1" x14ac:dyDescent="0.25">
      <c r="A76" s="17"/>
      <c r="B76" s="17"/>
      <c r="C76" s="22" t="s">
        <v>17</v>
      </c>
      <c r="D76" s="15">
        <f>D55+D65+D75</f>
        <v>8718.26</v>
      </c>
      <c r="E76" s="15">
        <f>E55+E65+E75</f>
        <v>15372</v>
      </c>
      <c r="F76" s="15">
        <f>F55+F65+F75</f>
        <v>-6653.74</v>
      </c>
      <c r="G76" s="15">
        <f>G55+G65+G75</f>
        <v>15095</v>
      </c>
      <c r="H76" s="21"/>
    </row>
    <row r="77" spans="1:8" ht="15" customHeight="1" x14ac:dyDescent="0.25">
      <c r="A77" s="17"/>
      <c r="B77" s="17"/>
      <c r="C77" s="21"/>
      <c r="D77" s="19"/>
      <c r="E77" s="19"/>
      <c r="F77" s="19"/>
      <c r="G77" s="19"/>
      <c r="H77" s="21"/>
    </row>
    <row r="78" spans="1:8" ht="15" customHeight="1" x14ac:dyDescent="0.25">
      <c r="A78" s="13"/>
      <c r="B78" s="13"/>
      <c r="C78" s="16" t="s">
        <v>86</v>
      </c>
      <c r="D78" s="15">
        <f>D41-D76</f>
        <v>-1715.0100000000002</v>
      </c>
      <c r="E78" s="15">
        <f>(E28+E33)-(E55+E65)</f>
        <v>3703</v>
      </c>
      <c r="F78" s="15">
        <f>F41-F76</f>
        <v>-5418.01</v>
      </c>
      <c r="G78" s="15">
        <f>G41-G76</f>
        <v>80</v>
      </c>
      <c r="H78" s="16"/>
    </row>
    <row r="79" spans="1:8" ht="15" customHeight="1" thickBot="1" x14ac:dyDescent="0.3">
      <c r="A79" s="24"/>
      <c r="B79" s="24"/>
      <c r="C79" s="25"/>
      <c r="D79" s="26"/>
      <c r="E79" s="26"/>
      <c r="F79" s="26"/>
      <c r="G79" s="26"/>
      <c r="H79" s="27"/>
    </row>
    <row r="80" spans="1:8" ht="15" hidden="1" customHeight="1" x14ac:dyDescent="0.25">
      <c r="A80" s="9"/>
      <c r="B80" s="9"/>
      <c r="C80" s="10" t="s">
        <v>87</v>
      </c>
      <c r="D80" s="11"/>
      <c r="E80" s="11"/>
      <c r="F80" s="11"/>
      <c r="G80" s="11"/>
      <c r="H80" s="34" t="s">
        <v>88</v>
      </c>
    </row>
    <row r="81" spans="1:8" ht="15" hidden="1" customHeight="1" x14ac:dyDescent="0.25">
      <c r="A81" s="35"/>
      <c r="B81" s="35"/>
      <c r="C81" s="36"/>
      <c r="D81" s="36"/>
      <c r="E81" s="36"/>
      <c r="F81" s="36"/>
      <c r="G81" s="36"/>
      <c r="H81" s="37"/>
    </row>
    <row r="82" spans="1:8" ht="15" hidden="1" customHeight="1" x14ac:dyDescent="0.25">
      <c r="A82" s="13"/>
      <c r="B82" s="13"/>
      <c r="C82" s="16" t="s">
        <v>8</v>
      </c>
      <c r="D82" s="15"/>
      <c r="E82" s="15"/>
      <c r="F82" s="15"/>
      <c r="G82" s="15"/>
      <c r="H82" s="16"/>
    </row>
    <row r="83" spans="1:8" ht="15" hidden="1" customHeight="1" x14ac:dyDescent="0.25">
      <c r="A83" s="13"/>
      <c r="B83" s="13"/>
      <c r="C83" s="32"/>
      <c r="D83" s="15"/>
      <c r="E83" s="15"/>
      <c r="F83" s="15"/>
      <c r="G83" s="15"/>
      <c r="H83" s="16"/>
    </row>
    <row r="84" spans="1:8" ht="15" hidden="1" customHeight="1" x14ac:dyDescent="0.25">
      <c r="A84" s="17" t="s">
        <v>89</v>
      </c>
      <c r="B84" s="17"/>
      <c r="C84" s="18" t="s">
        <v>90</v>
      </c>
      <c r="D84" s="19">
        <v>0</v>
      </c>
      <c r="E84" s="19">
        <v>0</v>
      </c>
      <c r="F84" s="19">
        <f>+D84-E84</f>
        <v>0</v>
      </c>
      <c r="G84" s="19">
        <v>0</v>
      </c>
      <c r="H84" s="21"/>
    </row>
    <row r="85" spans="1:8" ht="15" hidden="1" customHeight="1" x14ac:dyDescent="0.25">
      <c r="A85" s="17" t="s">
        <v>91</v>
      </c>
      <c r="B85" s="17"/>
      <c r="C85" s="18" t="s">
        <v>92</v>
      </c>
      <c r="D85" s="19">
        <v>0</v>
      </c>
      <c r="E85" s="19">
        <v>0</v>
      </c>
      <c r="F85" s="19">
        <f>+D85-E85</f>
        <v>0</v>
      </c>
      <c r="G85" s="19">
        <v>0</v>
      </c>
      <c r="H85" s="21"/>
    </row>
    <row r="86" spans="1:8" ht="15" hidden="1" customHeight="1" x14ac:dyDescent="0.25">
      <c r="A86" s="17">
        <v>4002</v>
      </c>
      <c r="B86" s="17"/>
      <c r="C86" s="18" t="s">
        <v>45</v>
      </c>
      <c r="D86" s="19">
        <v>0</v>
      </c>
      <c r="E86" s="19">
        <v>0</v>
      </c>
      <c r="F86" s="19">
        <f>+D86-E86</f>
        <v>0</v>
      </c>
      <c r="G86" s="19">
        <v>0</v>
      </c>
      <c r="H86" s="21"/>
    </row>
    <row r="87" spans="1:8" ht="15" hidden="1" customHeight="1" x14ac:dyDescent="0.25">
      <c r="A87" s="17"/>
      <c r="B87" s="17"/>
      <c r="C87" s="33" t="s">
        <v>93</v>
      </c>
      <c r="D87" s="15">
        <f>SUM(D84:D86)</f>
        <v>0</v>
      </c>
      <c r="E87" s="15">
        <f>SUM(E84:E86)</f>
        <v>0</v>
      </c>
      <c r="F87" s="15">
        <f>+D87-E87</f>
        <v>0</v>
      </c>
      <c r="G87" s="15">
        <f>SUM(G84:G86)</f>
        <v>0</v>
      </c>
      <c r="H87" s="21"/>
    </row>
    <row r="88" spans="1:8" ht="15" hidden="1" customHeight="1" x14ac:dyDescent="0.25">
      <c r="A88" s="17"/>
      <c r="B88" s="17"/>
      <c r="C88" s="22" t="s">
        <v>17</v>
      </c>
      <c r="D88" s="15">
        <f>+D87</f>
        <v>0</v>
      </c>
      <c r="E88" s="15">
        <f>+E87</f>
        <v>0</v>
      </c>
      <c r="F88" s="15">
        <f>+F87</f>
        <v>0</v>
      </c>
      <c r="G88" s="15">
        <f>+G87</f>
        <v>0</v>
      </c>
      <c r="H88" s="16"/>
    </row>
    <row r="89" spans="1:8" ht="15" hidden="1" customHeight="1" x14ac:dyDescent="0.25">
      <c r="A89" s="17"/>
      <c r="B89" s="17"/>
      <c r="C89" s="21"/>
      <c r="D89" s="19"/>
      <c r="E89" s="19"/>
      <c r="F89" s="19"/>
      <c r="G89" s="19"/>
      <c r="H89" s="21"/>
    </row>
    <row r="90" spans="1:8" ht="15" hidden="1" customHeight="1" x14ac:dyDescent="0.25">
      <c r="A90" s="13"/>
      <c r="B90" s="13"/>
      <c r="C90" s="16" t="s">
        <v>18</v>
      </c>
      <c r="D90" s="15"/>
      <c r="E90" s="15"/>
      <c r="F90" s="15"/>
      <c r="G90" s="15"/>
      <c r="H90" s="16"/>
    </row>
    <row r="91" spans="1:8" ht="15" hidden="1" customHeight="1" x14ac:dyDescent="0.25">
      <c r="A91" s="13"/>
      <c r="B91" s="13"/>
      <c r="C91" s="32"/>
      <c r="D91" s="15"/>
      <c r="E91" s="15"/>
      <c r="F91" s="15"/>
      <c r="G91" s="15"/>
      <c r="H91" s="16"/>
    </row>
    <row r="92" spans="1:8" ht="15" hidden="1" customHeight="1" x14ac:dyDescent="0.25">
      <c r="A92" s="17">
        <v>4104</v>
      </c>
      <c r="B92" s="17"/>
      <c r="C92" s="18" t="s">
        <v>55</v>
      </c>
      <c r="D92" s="19">
        <v>0</v>
      </c>
      <c r="E92" s="19">
        <v>0</v>
      </c>
      <c r="F92" s="19">
        <f t="shared" ref="F92:F100" si="4">+D92-E92</f>
        <v>0</v>
      </c>
      <c r="G92" s="19">
        <v>0</v>
      </c>
      <c r="H92" s="21"/>
    </row>
    <row r="93" spans="1:8" ht="15" hidden="1" customHeight="1" x14ac:dyDescent="0.25">
      <c r="A93" s="17" t="s">
        <v>94</v>
      </c>
      <c r="B93" s="17"/>
      <c r="C93" s="18" t="s">
        <v>60</v>
      </c>
      <c r="D93" s="19">
        <v>0</v>
      </c>
      <c r="E93" s="19">
        <v>0</v>
      </c>
      <c r="F93" s="19">
        <f t="shared" si="4"/>
        <v>0</v>
      </c>
      <c r="G93" s="19">
        <v>0</v>
      </c>
      <c r="H93" s="21"/>
    </row>
    <row r="94" spans="1:8" ht="15" hidden="1" customHeight="1" x14ac:dyDescent="0.25">
      <c r="A94" s="17">
        <v>4106</v>
      </c>
      <c r="B94" s="17"/>
      <c r="C94" s="18" t="s">
        <v>62</v>
      </c>
      <c r="D94" s="19">
        <v>0</v>
      </c>
      <c r="E94" s="19">
        <v>0</v>
      </c>
      <c r="F94" s="19">
        <f t="shared" si="4"/>
        <v>0</v>
      </c>
      <c r="G94" s="19">
        <v>0</v>
      </c>
      <c r="H94" s="21"/>
    </row>
    <row r="95" spans="1:8" ht="15" hidden="1" customHeight="1" x14ac:dyDescent="0.25">
      <c r="A95" s="17" t="s">
        <v>95</v>
      </c>
      <c r="B95" s="17"/>
      <c r="C95" s="18" t="s">
        <v>64</v>
      </c>
      <c r="D95" s="19">
        <v>0</v>
      </c>
      <c r="E95" s="19">
        <v>0</v>
      </c>
      <c r="F95" s="19">
        <f t="shared" si="4"/>
        <v>0</v>
      </c>
      <c r="G95" s="19">
        <v>0</v>
      </c>
      <c r="H95" s="21"/>
    </row>
    <row r="96" spans="1:8" ht="15" hidden="1" customHeight="1" x14ac:dyDescent="0.25">
      <c r="A96" s="17" t="s">
        <v>96</v>
      </c>
      <c r="B96" s="17"/>
      <c r="C96" s="18" t="s">
        <v>97</v>
      </c>
      <c r="D96" s="19">
        <v>0</v>
      </c>
      <c r="E96" s="19">
        <v>0</v>
      </c>
      <c r="F96" s="19">
        <f t="shared" si="4"/>
        <v>0</v>
      </c>
      <c r="G96" s="19">
        <v>0</v>
      </c>
      <c r="H96" s="21"/>
    </row>
    <row r="97" spans="1:8" ht="15" hidden="1" customHeight="1" x14ac:dyDescent="0.25">
      <c r="A97" s="17" t="s">
        <v>98</v>
      </c>
      <c r="B97" s="17"/>
      <c r="C97" s="18" t="s">
        <v>99</v>
      </c>
      <c r="D97" s="19">
        <v>0</v>
      </c>
      <c r="E97" s="19">
        <f>0</f>
        <v>0</v>
      </c>
      <c r="F97" s="19">
        <f t="shared" si="4"/>
        <v>0</v>
      </c>
      <c r="G97" s="19">
        <v>0</v>
      </c>
      <c r="H97" s="21"/>
    </row>
    <row r="98" spans="1:8" ht="15" hidden="1" customHeight="1" x14ac:dyDescent="0.25">
      <c r="A98" s="17">
        <v>4103</v>
      </c>
      <c r="B98" s="17"/>
      <c r="C98" s="18" t="s">
        <v>73</v>
      </c>
      <c r="D98" s="19">
        <v>0</v>
      </c>
      <c r="E98" s="19">
        <v>0</v>
      </c>
      <c r="F98" s="19">
        <f t="shared" si="4"/>
        <v>0</v>
      </c>
      <c r="G98" s="19">
        <v>0</v>
      </c>
      <c r="H98" s="21"/>
    </row>
    <row r="99" spans="1:8" ht="15" hidden="1" customHeight="1" x14ac:dyDescent="0.25">
      <c r="A99" s="17">
        <v>4105</v>
      </c>
      <c r="B99" s="17"/>
      <c r="C99" s="18" t="s">
        <v>70</v>
      </c>
      <c r="D99" s="19">
        <v>0</v>
      </c>
      <c r="E99" s="19">
        <v>0</v>
      </c>
      <c r="F99" s="19">
        <f t="shared" si="4"/>
        <v>0</v>
      </c>
      <c r="G99" s="19">
        <v>0</v>
      </c>
      <c r="H99" s="21"/>
    </row>
    <row r="100" spans="1:8" ht="15" hidden="1" customHeight="1" x14ac:dyDescent="0.25">
      <c r="A100" s="17"/>
      <c r="B100" s="17"/>
      <c r="C100" s="33" t="s">
        <v>100</v>
      </c>
      <c r="D100" s="15">
        <f>SUM(D92:D99)</f>
        <v>0</v>
      </c>
      <c r="E100" s="15">
        <f>SUM(E92:E99)</f>
        <v>0</v>
      </c>
      <c r="F100" s="15">
        <f t="shared" si="4"/>
        <v>0</v>
      </c>
      <c r="G100" s="15">
        <f>SUM(G92:G99)</f>
        <v>0</v>
      </c>
      <c r="H100" s="21"/>
    </row>
    <row r="101" spans="1:8" ht="15" hidden="1" customHeight="1" x14ac:dyDescent="0.25">
      <c r="A101" s="17"/>
      <c r="B101" s="17"/>
      <c r="C101" s="22" t="s">
        <v>17</v>
      </c>
      <c r="D101" s="15">
        <f>+D100</f>
        <v>0</v>
      </c>
      <c r="E101" s="15">
        <f>+E100</f>
        <v>0</v>
      </c>
      <c r="F101" s="15">
        <f>+F100</f>
        <v>0</v>
      </c>
      <c r="G101" s="15">
        <f>+G100</f>
        <v>0</v>
      </c>
      <c r="H101" s="16"/>
    </row>
    <row r="102" spans="1:8" ht="15" hidden="1" customHeight="1" x14ac:dyDescent="0.25">
      <c r="A102" s="17"/>
      <c r="B102" s="17"/>
      <c r="C102" s="22"/>
      <c r="D102" s="19"/>
      <c r="E102" s="19"/>
      <c r="F102" s="19"/>
      <c r="G102" s="19"/>
      <c r="H102" s="21"/>
    </row>
    <row r="103" spans="1:8" ht="15" hidden="1" customHeight="1" x14ac:dyDescent="0.25">
      <c r="A103" s="13"/>
      <c r="B103" s="13"/>
      <c r="C103" s="16" t="s">
        <v>101</v>
      </c>
      <c r="D103" s="15">
        <f>D88-D101</f>
        <v>0</v>
      </c>
      <c r="E103" s="15">
        <f>E88-E101</f>
        <v>0</v>
      </c>
      <c r="F103" s="15">
        <f>F88-F101</f>
        <v>0</v>
      </c>
      <c r="G103" s="15">
        <f>G88-G101</f>
        <v>0</v>
      </c>
      <c r="H103" s="16"/>
    </row>
    <row r="104" spans="1:8" ht="15" hidden="1" customHeight="1" thickBot="1" x14ac:dyDescent="0.3">
      <c r="A104" s="24"/>
      <c r="B104" s="24"/>
      <c r="C104" s="25"/>
      <c r="D104" s="26"/>
      <c r="E104" s="26"/>
      <c r="F104" s="26"/>
      <c r="G104" s="26"/>
      <c r="H104" s="27"/>
    </row>
    <row r="105" spans="1:8" ht="15" customHeight="1" x14ac:dyDescent="0.25">
      <c r="A105" s="9"/>
      <c r="B105" s="9" t="s">
        <v>102</v>
      </c>
      <c r="C105" s="10" t="s">
        <v>103</v>
      </c>
      <c r="D105" s="11"/>
      <c r="E105" s="11"/>
      <c r="F105" s="11"/>
      <c r="G105" s="11"/>
      <c r="H105" s="10"/>
    </row>
    <row r="106" spans="1:8" ht="15" customHeight="1" x14ac:dyDescent="0.25">
      <c r="A106" s="13"/>
      <c r="B106" s="13"/>
      <c r="C106" s="16" t="s">
        <v>8</v>
      </c>
      <c r="D106" s="15"/>
      <c r="E106" s="15"/>
      <c r="F106" s="15"/>
      <c r="G106" s="15"/>
      <c r="H106" s="16"/>
    </row>
    <row r="107" spans="1:8" ht="15" customHeight="1" x14ac:dyDescent="0.25">
      <c r="A107" s="17">
        <v>5001</v>
      </c>
      <c r="B107" s="17"/>
      <c r="C107" s="18" t="s">
        <v>104</v>
      </c>
      <c r="D107" s="19">
        <v>0</v>
      </c>
      <c r="E107" s="19">
        <v>700</v>
      </c>
      <c r="F107" s="19">
        <f>+D107-E107</f>
        <v>-700</v>
      </c>
      <c r="G107" s="19">
        <v>700</v>
      </c>
      <c r="H107" s="21" t="s">
        <v>105</v>
      </c>
    </row>
    <row r="108" spans="1:8" ht="15" customHeight="1" x14ac:dyDescent="0.25">
      <c r="A108" s="17"/>
      <c r="B108" s="17"/>
      <c r="C108" s="22" t="s">
        <v>17</v>
      </c>
      <c r="D108" s="15">
        <f>D107</f>
        <v>0</v>
      </c>
      <c r="E108" s="15">
        <f>E107</f>
        <v>700</v>
      </c>
      <c r="F108" s="15">
        <f>+D108-E108</f>
        <v>-700</v>
      </c>
      <c r="G108" s="15">
        <f>G107</f>
        <v>700</v>
      </c>
      <c r="H108" s="16"/>
    </row>
    <row r="109" spans="1:8" ht="15" customHeight="1" x14ac:dyDescent="0.25">
      <c r="A109" s="17"/>
      <c r="B109" s="17"/>
      <c r="C109" s="21"/>
      <c r="D109" s="19"/>
      <c r="E109" s="19"/>
      <c r="F109" s="19"/>
      <c r="G109" s="19"/>
      <c r="H109" s="21"/>
    </row>
    <row r="110" spans="1:8" ht="15" customHeight="1" x14ac:dyDescent="0.25">
      <c r="A110" s="13"/>
      <c r="B110" s="13"/>
      <c r="C110" s="16" t="s">
        <v>18</v>
      </c>
      <c r="D110" s="15"/>
      <c r="E110" s="15"/>
      <c r="F110" s="15"/>
      <c r="G110" s="15"/>
      <c r="H110" s="16"/>
    </row>
    <row r="111" spans="1:8" ht="15" customHeight="1" x14ac:dyDescent="0.25">
      <c r="A111" s="17">
        <v>5101</v>
      </c>
      <c r="B111" s="17"/>
      <c r="C111" s="18" t="s">
        <v>106</v>
      </c>
      <c r="D111" s="19">
        <v>0</v>
      </c>
      <c r="E111" s="19">
        <v>175</v>
      </c>
      <c r="F111" s="19">
        <f t="shared" ref="F111:F116" si="5">+D111-E111</f>
        <v>-175</v>
      </c>
      <c r="G111" s="19"/>
      <c r="H111" s="21"/>
    </row>
    <row r="112" spans="1:8" ht="15" customHeight="1" x14ac:dyDescent="0.25">
      <c r="A112" s="17">
        <v>5114</v>
      </c>
      <c r="B112" s="17"/>
      <c r="C112" s="18" t="s">
        <v>107</v>
      </c>
      <c r="D112" s="19">
        <v>0</v>
      </c>
      <c r="E112" s="19">
        <v>1000</v>
      </c>
      <c r="F112" s="19">
        <f t="shared" si="5"/>
        <v>-1000</v>
      </c>
      <c r="G112" s="19">
        <v>500</v>
      </c>
      <c r="H112" s="21"/>
    </row>
    <row r="113" spans="1:8" ht="15" customHeight="1" x14ac:dyDescent="0.25">
      <c r="A113" s="17">
        <v>5103</v>
      </c>
      <c r="B113" s="17"/>
      <c r="C113" s="18" t="s">
        <v>108</v>
      </c>
      <c r="D113" s="19">
        <v>0</v>
      </c>
      <c r="E113" s="19">
        <v>750</v>
      </c>
      <c r="F113" s="19">
        <f t="shared" si="5"/>
        <v>-750</v>
      </c>
      <c r="G113" s="19">
        <v>500</v>
      </c>
      <c r="H113" s="21"/>
    </row>
    <row r="114" spans="1:8" ht="15" customHeight="1" x14ac:dyDescent="0.25">
      <c r="A114" s="17">
        <v>5115</v>
      </c>
      <c r="B114" s="17"/>
      <c r="C114" s="18" t="s">
        <v>109</v>
      </c>
      <c r="D114" s="19">
        <v>3621.72</v>
      </c>
      <c r="E114" s="19">
        <v>4000</v>
      </c>
      <c r="F114" s="19">
        <f t="shared" si="5"/>
        <v>-378.2800000000002</v>
      </c>
      <c r="G114" s="19">
        <v>4000</v>
      </c>
      <c r="H114" s="21" t="s">
        <v>227</v>
      </c>
    </row>
    <row r="115" spans="1:8" ht="15" customHeight="1" x14ac:dyDescent="0.25">
      <c r="A115" s="17">
        <v>5116</v>
      </c>
      <c r="B115" s="17"/>
      <c r="C115" s="18" t="s">
        <v>110</v>
      </c>
      <c r="D115" s="19">
        <v>100</v>
      </c>
      <c r="E115" s="19">
        <v>1000</v>
      </c>
      <c r="F115" s="19">
        <f t="shared" si="5"/>
        <v>-900</v>
      </c>
      <c r="G115" s="19">
        <v>700</v>
      </c>
      <c r="H115" s="58" t="s">
        <v>228</v>
      </c>
    </row>
    <row r="116" spans="1:8" ht="15" customHeight="1" x14ac:dyDescent="0.25">
      <c r="A116" s="17"/>
      <c r="B116" s="17"/>
      <c r="C116" s="22" t="s">
        <v>17</v>
      </c>
      <c r="D116" s="15">
        <f>SUM(D111:D115)</f>
        <v>3721.72</v>
      </c>
      <c r="E116" s="15">
        <f>SUM(E111:E115)</f>
        <v>6925</v>
      </c>
      <c r="F116" s="15">
        <f t="shared" si="5"/>
        <v>-3203.28</v>
      </c>
      <c r="G116" s="15">
        <f>SUM(G111:G115)</f>
        <v>5700</v>
      </c>
      <c r="H116" s="16"/>
    </row>
    <row r="117" spans="1:8" ht="15" customHeight="1" x14ac:dyDescent="0.25">
      <c r="A117" s="17"/>
      <c r="B117" s="17"/>
      <c r="C117" s="21"/>
      <c r="D117" s="19"/>
      <c r="E117" s="19"/>
      <c r="F117" s="19"/>
      <c r="G117" s="19"/>
      <c r="H117" s="21"/>
    </row>
    <row r="118" spans="1:8" ht="15" customHeight="1" x14ac:dyDescent="0.25">
      <c r="A118" s="13"/>
      <c r="B118" s="13"/>
      <c r="C118" s="16" t="s">
        <v>111</v>
      </c>
      <c r="D118" s="15">
        <f>D108-D116</f>
        <v>-3721.72</v>
      </c>
      <c r="E118" s="15">
        <f>E108-E116</f>
        <v>-6225</v>
      </c>
      <c r="F118" s="15">
        <f>F108-F116</f>
        <v>2503.2800000000002</v>
      </c>
      <c r="G118" s="15">
        <f>G108-G116</f>
        <v>-5000</v>
      </c>
      <c r="H118" s="16"/>
    </row>
    <row r="119" spans="1:8" ht="15" customHeight="1" thickBot="1" x14ac:dyDescent="0.3">
      <c r="A119" s="24"/>
      <c r="B119" s="24"/>
      <c r="C119" s="25"/>
      <c r="D119" s="26"/>
      <c r="E119" s="26"/>
      <c r="F119" s="26"/>
      <c r="G119" s="26"/>
      <c r="H119" s="27"/>
    </row>
    <row r="120" spans="1:8" ht="15" hidden="1" customHeight="1" x14ac:dyDescent="0.25">
      <c r="A120" s="9"/>
      <c r="B120" s="9" t="s">
        <v>112</v>
      </c>
      <c r="C120" s="10" t="s">
        <v>113</v>
      </c>
      <c r="D120" s="11"/>
      <c r="E120" s="11"/>
      <c r="F120" s="11"/>
      <c r="G120" s="11"/>
      <c r="H120" s="10"/>
    </row>
    <row r="121" spans="1:8" ht="15" hidden="1" customHeight="1" x14ac:dyDescent="0.25">
      <c r="A121" s="13"/>
      <c r="B121" s="13"/>
      <c r="C121" s="14" t="s">
        <v>8</v>
      </c>
      <c r="D121" s="15"/>
      <c r="E121" s="15"/>
      <c r="F121" s="15"/>
      <c r="G121" s="15"/>
      <c r="H121" s="16"/>
    </row>
    <row r="122" spans="1:8" ht="15" hidden="1" customHeight="1" x14ac:dyDescent="0.25">
      <c r="A122" s="17">
        <v>1112</v>
      </c>
      <c r="B122" s="17"/>
      <c r="C122" s="18" t="s">
        <v>114</v>
      </c>
      <c r="D122" s="19">
        <v>0</v>
      </c>
      <c r="E122" s="19">
        <v>0</v>
      </c>
      <c r="F122" s="19">
        <f>+D122-E122</f>
        <v>0</v>
      </c>
      <c r="G122" s="19">
        <v>0</v>
      </c>
      <c r="H122" s="21"/>
    </row>
    <row r="123" spans="1:8" ht="15" hidden="1" customHeight="1" x14ac:dyDescent="0.25">
      <c r="A123" s="17" t="s">
        <v>115</v>
      </c>
      <c r="B123" s="17"/>
      <c r="C123" s="18" t="s">
        <v>116</v>
      </c>
      <c r="D123" s="19">
        <v>0</v>
      </c>
      <c r="E123" s="19">
        <v>0</v>
      </c>
      <c r="F123" s="19">
        <f>+D123-E123</f>
        <v>0</v>
      </c>
      <c r="G123" s="19">
        <v>0</v>
      </c>
      <c r="H123" s="21"/>
    </row>
    <row r="124" spans="1:8" ht="15" hidden="1" customHeight="1" x14ac:dyDescent="0.25">
      <c r="A124" s="17" t="s">
        <v>117</v>
      </c>
      <c r="B124" s="17"/>
      <c r="C124" s="18" t="s">
        <v>118</v>
      </c>
      <c r="D124" s="19">
        <v>0</v>
      </c>
      <c r="E124" s="19">
        <v>0</v>
      </c>
      <c r="F124" s="19">
        <f>+D124-E124</f>
        <v>0</v>
      </c>
      <c r="G124" s="19">
        <v>0</v>
      </c>
      <c r="H124" s="21"/>
    </row>
    <row r="125" spans="1:8" ht="15" hidden="1" customHeight="1" x14ac:dyDescent="0.25">
      <c r="A125" s="17"/>
      <c r="B125" s="17"/>
      <c r="C125" s="22" t="s">
        <v>17</v>
      </c>
      <c r="D125" s="15">
        <f>SUM(D122:D124)</f>
        <v>0</v>
      </c>
      <c r="E125" s="15">
        <f>SUM(E122:E124)</f>
        <v>0</v>
      </c>
      <c r="F125" s="15">
        <f>+D125-E125</f>
        <v>0</v>
      </c>
      <c r="G125" s="15">
        <f>SUM(G122:G124)</f>
        <v>0</v>
      </c>
      <c r="H125" s="16"/>
    </row>
    <row r="126" spans="1:8" ht="15" hidden="1" customHeight="1" x14ac:dyDescent="0.25">
      <c r="A126" s="17"/>
      <c r="B126" s="17"/>
      <c r="C126" s="18"/>
      <c r="D126" s="19"/>
      <c r="E126" s="19"/>
      <c r="F126" s="19"/>
      <c r="G126" s="19"/>
      <c r="H126" s="21"/>
    </row>
    <row r="127" spans="1:8" ht="15" hidden="1" customHeight="1" x14ac:dyDescent="0.25">
      <c r="A127" s="13"/>
      <c r="B127" s="13"/>
      <c r="C127" s="14" t="s">
        <v>18</v>
      </c>
      <c r="D127" s="15"/>
      <c r="E127" s="15"/>
      <c r="F127" s="15"/>
      <c r="G127" s="15"/>
      <c r="H127" s="16"/>
    </row>
    <row r="128" spans="1:8" ht="15" hidden="1" customHeight="1" x14ac:dyDescent="0.25">
      <c r="A128" s="17">
        <v>1602</v>
      </c>
      <c r="B128" s="17"/>
      <c r="C128" s="18" t="s">
        <v>119</v>
      </c>
      <c r="D128" s="19">
        <v>0</v>
      </c>
      <c r="E128" s="15">
        <f>SUM(E125:E127)</f>
        <v>0</v>
      </c>
      <c r="F128" s="19">
        <f>+D128-E128</f>
        <v>0</v>
      </c>
      <c r="G128" s="19">
        <v>0</v>
      </c>
      <c r="H128" s="21"/>
    </row>
    <row r="129" spans="1:8" ht="15" hidden="1" customHeight="1" x14ac:dyDescent="0.25">
      <c r="A129" s="17">
        <v>1610</v>
      </c>
      <c r="B129" s="17"/>
      <c r="C129" s="18" t="s">
        <v>120</v>
      </c>
      <c r="D129" s="19">
        <v>0</v>
      </c>
      <c r="E129" s="19">
        <v>0</v>
      </c>
      <c r="F129" s="19">
        <f>+D129-E129</f>
        <v>0</v>
      </c>
      <c r="G129" s="19">
        <v>0</v>
      </c>
      <c r="H129" s="21"/>
    </row>
    <row r="130" spans="1:8" ht="15" hidden="1" customHeight="1" x14ac:dyDescent="0.25">
      <c r="A130" s="17"/>
      <c r="B130" s="17"/>
      <c r="C130" s="22" t="s">
        <v>17</v>
      </c>
      <c r="D130" s="15">
        <f>SUM(D128:D129)</f>
        <v>0</v>
      </c>
      <c r="E130" s="15">
        <f>SUM(E128:E129)</f>
        <v>0</v>
      </c>
      <c r="F130" s="15">
        <f>+D130-E130</f>
        <v>0</v>
      </c>
      <c r="G130" s="15">
        <f>SUM(G128:G129)</f>
        <v>0</v>
      </c>
      <c r="H130" s="16"/>
    </row>
    <row r="131" spans="1:8" ht="15" hidden="1" customHeight="1" x14ac:dyDescent="0.25">
      <c r="A131" s="17"/>
      <c r="B131" s="17"/>
      <c r="C131" s="21"/>
      <c r="D131" s="19"/>
      <c r="E131" s="19"/>
      <c r="F131" s="19"/>
      <c r="G131" s="19"/>
      <c r="H131" s="21"/>
    </row>
    <row r="132" spans="1:8" ht="15" hidden="1" customHeight="1" x14ac:dyDescent="0.25">
      <c r="A132" s="13"/>
      <c r="B132" s="13"/>
      <c r="C132" s="16" t="s">
        <v>121</v>
      </c>
      <c r="D132" s="15">
        <f>D125-D130</f>
        <v>0</v>
      </c>
      <c r="E132" s="15">
        <f>E125-E130</f>
        <v>0</v>
      </c>
      <c r="F132" s="15">
        <f>F125-F130</f>
        <v>0</v>
      </c>
      <c r="G132" s="15">
        <f>G125-G130</f>
        <v>0</v>
      </c>
      <c r="H132" s="16"/>
    </row>
    <row r="133" spans="1:8" ht="15" hidden="1" customHeight="1" thickBot="1" x14ac:dyDescent="0.3">
      <c r="A133" s="24"/>
      <c r="B133" s="24"/>
      <c r="C133" s="25"/>
      <c r="D133" s="26"/>
      <c r="E133" s="26"/>
      <c r="F133" s="26"/>
      <c r="G133" s="26"/>
      <c r="H133" s="27"/>
    </row>
    <row r="134" spans="1:8" ht="15" hidden="1" customHeight="1" x14ac:dyDescent="0.25">
      <c r="A134" s="9"/>
      <c r="B134" s="9" t="s">
        <v>122</v>
      </c>
      <c r="C134" s="10" t="s">
        <v>123</v>
      </c>
      <c r="D134" s="11"/>
      <c r="E134" s="11"/>
      <c r="F134" s="11"/>
      <c r="G134" s="11"/>
      <c r="H134" s="10"/>
    </row>
    <row r="135" spans="1:8" ht="15" hidden="1" customHeight="1" x14ac:dyDescent="0.25">
      <c r="A135" s="9"/>
      <c r="B135" s="9"/>
      <c r="C135" s="10"/>
      <c r="D135" s="11"/>
      <c r="E135" s="11"/>
      <c r="F135" s="11"/>
      <c r="G135" s="11"/>
      <c r="H135" s="10"/>
    </row>
    <row r="136" spans="1:8" ht="15" hidden="1" customHeight="1" x14ac:dyDescent="0.25">
      <c r="A136" s="13"/>
      <c r="B136" s="13"/>
      <c r="C136" s="14" t="s">
        <v>8</v>
      </c>
      <c r="D136" s="15"/>
      <c r="E136" s="15"/>
      <c r="F136" s="15"/>
      <c r="G136" s="15"/>
      <c r="H136" s="16"/>
    </row>
    <row r="137" spans="1:8" ht="15" hidden="1" customHeight="1" x14ac:dyDescent="0.25">
      <c r="A137" s="17">
        <v>1107</v>
      </c>
      <c r="B137" s="17"/>
      <c r="C137" s="18" t="s">
        <v>124</v>
      </c>
      <c r="D137" s="19">
        <v>0</v>
      </c>
      <c r="E137" s="19">
        <v>0</v>
      </c>
      <c r="F137" s="19">
        <f>+D137-E137</f>
        <v>0</v>
      </c>
      <c r="G137" s="19">
        <v>0</v>
      </c>
      <c r="H137" s="21"/>
    </row>
    <row r="138" spans="1:8" ht="15" hidden="1" customHeight="1" x14ac:dyDescent="0.25">
      <c r="A138" s="17"/>
      <c r="B138" s="17"/>
      <c r="C138" s="22" t="s">
        <v>17</v>
      </c>
      <c r="D138" s="15">
        <f>D137</f>
        <v>0</v>
      </c>
      <c r="E138" s="15">
        <v>0</v>
      </c>
      <c r="F138" s="15">
        <f>+D138-E138</f>
        <v>0</v>
      </c>
      <c r="G138" s="15">
        <f>G137</f>
        <v>0</v>
      </c>
      <c r="H138" s="16"/>
    </row>
    <row r="139" spans="1:8" ht="15" hidden="1" customHeight="1" x14ac:dyDescent="0.25">
      <c r="A139" s="17"/>
      <c r="B139" s="17"/>
      <c r="C139" s="18"/>
      <c r="D139" s="19"/>
      <c r="E139" s="19"/>
      <c r="F139" s="19"/>
      <c r="G139" s="19"/>
      <c r="H139" s="21"/>
    </row>
    <row r="140" spans="1:8" ht="15" hidden="1" customHeight="1" x14ac:dyDescent="0.25">
      <c r="A140" s="13"/>
      <c r="B140" s="13"/>
      <c r="C140" s="14" t="s">
        <v>18</v>
      </c>
      <c r="D140" s="15"/>
      <c r="E140" s="15"/>
      <c r="F140" s="15"/>
      <c r="G140" s="15"/>
      <c r="H140" s="16"/>
    </row>
    <row r="141" spans="1:8" ht="15" hidden="1" customHeight="1" x14ac:dyDescent="0.25">
      <c r="A141" s="17">
        <v>1702</v>
      </c>
      <c r="B141" s="17"/>
      <c r="C141" s="18" t="s">
        <v>73</v>
      </c>
      <c r="D141" s="19">
        <v>0</v>
      </c>
      <c r="E141" s="19">
        <v>0</v>
      </c>
      <c r="F141" s="19">
        <f>+D141-E141</f>
        <v>0</v>
      </c>
      <c r="G141" s="19">
        <v>0</v>
      </c>
      <c r="H141" s="21"/>
    </row>
    <row r="142" spans="1:8" ht="15" hidden="1" customHeight="1" x14ac:dyDescent="0.25">
      <c r="A142" s="17" t="s">
        <v>125</v>
      </c>
      <c r="B142" s="17"/>
      <c r="C142" s="18" t="s">
        <v>126</v>
      </c>
      <c r="D142" s="19">
        <v>0</v>
      </c>
      <c r="E142" s="19">
        <v>0</v>
      </c>
      <c r="F142" s="19">
        <f>+D142-E142</f>
        <v>0</v>
      </c>
      <c r="G142" s="19">
        <v>0</v>
      </c>
      <c r="H142" s="21"/>
    </row>
    <row r="143" spans="1:8" ht="15" hidden="1" customHeight="1" x14ac:dyDescent="0.25">
      <c r="A143" s="17"/>
      <c r="B143" s="17"/>
      <c r="C143" s="22" t="s">
        <v>17</v>
      </c>
      <c r="D143" s="15">
        <f>SUM(D141:D142)</f>
        <v>0</v>
      </c>
      <c r="E143" s="15">
        <v>0</v>
      </c>
      <c r="F143" s="15">
        <f>+D143-E143</f>
        <v>0</v>
      </c>
      <c r="G143" s="15">
        <f>SUM(G141:G142)</f>
        <v>0</v>
      </c>
      <c r="H143" s="16"/>
    </row>
    <row r="144" spans="1:8" ht="15" hidden="1" customHeight="1" x14ac:dyDescent="0.25">
      <c r="A144" s="17"/>
      <c r="B144" s="17"/>
      <c r="C144" s="21"/>
      <c r="D144" s="19"/>
      <c r="E144" s="19"/>
      <c r="F144" s="19"/>
      <c r="G144" s="19"/>
      <c r="H144" s="21"/>
    </row>
    <row r="145" spans="1:50" ht="15" hidden="1" customHeight="1" x14ac:dyDescent="0.25">
      <c r="A145" s="13"/>
      <c r="B145" s="13"/>
      <c r="C145" s="16" t="s">
        <v>127</v>
      </c>
      <c r="D145" s="15">
        <f>D138-D143</f>
        <v>0</v>
      </c>
      <c r="E145" s="15">
        <f>E138-E143</f>
        <v>0</v>
      </c>
      <c r="F145" s="15">
        <f>F138-F143</f>
        <v>0</v>
      </c>
      <c r="G145" s="15">
        <f>G138-G143</f>
        <v>0</v>
      </c>
      <c r="H145" s="21" t="s">
        <v>128</v>
      </c>
    </row>
    <row r="146" spans="1:50" ht="15" hidden="1" customHeight="1" thickBot="1" x14ac:dyDescent="0.3">
      <c r="A146" s="24"/>
      <c r="B146" s="24"/>
      <c r="C146" s="25"/>
      <c r="D146" s="26"/>
      <c r="E146" s="26"/>
      <c r="F146" s="26"/>
      <c r="G146" s="26"/>
      <c r="H146" s="27"/>
    </row>
    <row r="147" spans="1:50" ht="15" customHeight="1" x14ac:dyDescent="0.25">
      <c r="A147" s="9"/>
      <c r="B147" s="9" t="s">
        <v>129</v>
      </c>
      <c r="C147" s="10" t="s">
        <v>130</v>
      </c>
      <c r="D147" s="11"/>
      <c r="E147" s="11"/>
      <c r="F147" s="11"/>
      <c r="G147" s="11"/>
      <c r="H147" s="10"/>
    </row>
    <row r="148" spans="1:50" ht="15" customHeight="1" x14ac:dyDescent="0.25">
      <c r="A148" s="13"/>
      <c r="B148" s="13"/>
      <c r="C148" s="14" t="s">
        <v>8</v>
      </c>
      <c r="D148" s="15"/>
      <c r="E148" s="15"/>
      <c r="F148" s="15"/>
      <c r="G148" s="15"/>
      <c r="H148" s="16"/>
    </row>
    <row r="149" spans="1:50" ht="15" customHeight="1" x14ac:dyDescent="0.25">
      <c r="A149" s="17">
        <v>1108</v>
      </c>
      <c r="B149" s="17"/>
      <c r="C149" s="18" t="s">
        <v>131</v>
      </c>
      <c r="D149" s="19">
        <v>0</v>
      </c>
      <c r="E149" s="19">
        <v>250</v>
      </c>
      <c r="F149" s="19">
        <f>+D149-E149</f>
        <v>-250</v>
      </c>
      <c r="G149" s="19">
        <v>500</v>
      </c>
      <c r="H149" s="21" t="s">
        <v>132</v>
      </c>
    </row>
    <row r="150" spans="1:50" ht="15" customHeight="1" x14ac:dyDescent="0.25">
      <c r="A150" s="17"/>
      <c r="B150" s="17"/>
      <c r="C150" s="22" t="s">
        <v>17</v>
      </c>
      <c r="D150" s="15">
        <f>SUM(D149:D149)</f>
        <v>0</v>
      </c>
      <c r="E150" s="15">
        <f>SUM(E149:E149)</f>
        <v>250</v>
      </c>
      <c r="F150" s="15">
        <f>SUM(F149:F149)</f>
        <v>-250</v>
      </c>
      <c r="G150" s="15">
        <f>SUM(G149:G149)</f>
        <v>500</v>
      </c>
      <c r="H150" s="16"/>
    </row>
    <row r="151" spans="1:50" ht="15" customHeight="1" x14ac:dyDescent="0.25">
      <c r="A151" s="17"/>
      <c r="B151" s="17"/>
      <c r="C151" s="18"/>
      <c r="D151" s="19"/>
      <c r="E151" s="19"/>
      <c r="F151" s="19"/>
      <c r="G151" s="19"/>
      <c r="H151" s="21"/>
    </row>
    <row r="152" spans="1:50" ht="15" customHeight="1" x14ac:dyDescent="0.25">
      <c r="A152" s="13"/>
      <c r="B152" s="13"/>
      <c r="C152" s="14" t="s">
        <v>18</v>
      </c>
      <c r="D152" s="15"/>
      <c r="E152" s="15"/>
      <c r="F152" s="15"/>
      <c r="G152" s="15"/>
      <c r="H152" s="16"/>
    </row>
    <row r="153" spans="1:50" ht="15" customHeight="1" x14ac:dyDescent="0.25">
      <c r="A153" s="17">
        <v>1704</v>
      </c>
      <c r="B153" s="17"/>
      <c r="C153" s="18" t="s">
        <v>133</v>
      </c>
      <c r="D153" s="19">
        <v>4647.58</v>
      </c>
      <c r="E153" s="19">
        <v>4200</v>
      </c>
      <c r="F153" s="19">
        <f>+D153-E153</f>
        <v>447.57999999999993</v>
      </c>
      <c r="G153" s="19">
        <v>4200</v>
      </c>
      <c r="H153" s="21" t="s">
        <v>134</v>
      </c>
    </row>
    <row r="154" spans="1:50" ht="15" customHeight="1" x14ac:dyDescent="0.25">
      <c r="A154" s="17" t="s">
        <v>135</v>
      </c>
      <c r="B154" s="17"/>
      <c r="C154" s="18" t="s">
        <v>136</v>
      </c>
      <c r="D154" s="19">
        <v>0</v>
      </c>
      <c r="E154" s="19">
        <v>0</v>
      </c>
      <c r="F154" s="19">
        <f>+D154-E154</f>
        <v>0</v>
      </c>
      <c r="G154" s="19"/>
      <c r="H154" s="21" t="s">
        <v>224</v>
      </c>
    </row>
    <row r="155" spans="1:50" ht="15" customHeight="1" x14ac:dyDescent="0.25">
      <c r="A155" s="17"/>
      <c r="B155" s="17"/>
      <c r="C155" s="22" t="s">
        <v>17</v>
      </c>
      <c r="D155" s="15">
        <f>SUM(D153:D154)</f>
        <v>4647.58</v>
      </c>
      <c r="E155" s="15">
        <f>SUM(E153:E154)</f>
        <v>4200</v>
      </c>
      <c r="F155" s="15">
        <f>+D155-E155</f>
        <v>447.57999999999993</v>
      </c>
      <c r="G155" s="15">
        <f>SUM(G153:G154)</f>
        <v>4200</v>
      </c>
      <c r="H155" s="16"/>
    </row>
    <row r="156" spans="1:50" ht="15" customHeight="1" x14ac:dyDescent="0.25">
      <c r="A156" s="17"/>
      <c r="B156" s="17"/>
      <c r="C156" s="21"/>
      <c r="D156" s="19"/>
      <c r="E156" s="19"/>
      <c r="F156" s="19"/>
      <c r="G156" s="19"/>
      <c r="H156" s="21"/>
    </row>
    <row r="157" spans="1:50" ht="15" customHeight="1" x14ac:dyDescent="0.25">
      <c r="A157" s="13"/>
      <c r="B157" s="13"/>
      <c r="C157" s="16" t="s">
        <v>137</v>
      </c>
      <c r="D157" s="15">
        <f>D150-D155</f>
        <v>-4647.58</v>
      </c>
      <c r="E157" s="15">
        <f>E150-E155</f>
        <v>-3950</v>
      </c>
      <c r="F157" s="15">
        <f>F150-F155</f>
        <v>-697.57999999999993</v>
      </c>
      <c r="G157" s="15">
        <f>G150-G155</f>
        <v>-3700</v>
      </c>
      <c r="H157" s="16"/>
    </row>
    <row r="158" spans="1:50" ht="15" customHeight="1" thickBot="1" x14ac:dyDescent="0.3">
      <c r="A158" s="24"/>
      <c r="B158" s="24"/>
      <c r="C158" s="25"/>
      <c r="D158" s="26"/>
      <c r="E158" s="26"/>
      <c r="F158" s="26"/>
      <c r="G158" s="26"/>
      <c r="H158" s="27"/>
    </row>
    <row r="159" spans="1:50" ht="15" customHeight="1" x14ac:dyDescent="0.25">
      <c r="A159" s="9"/>
      <c r="B159" s="9" t="s">
        <v>138</v>
      </c>
      <c r="C159" s="10" t="s">
        <v>139</v>
      </c>
      <c r="D159" s="11"/>
      <c r="E159" s="11"/>
      <c r="F159" s="11"/>
      <c r="G159" s="11"/>
      <c r="H159" s="34"/>
    </row>
    <row r="160" spans="1:50" s="38" customFormat="1" ht="15" customHeight="1" x14ac:dyDescent="0.25">
      <c r="A160" s="13"/>
      <c r="B160" s="13"/>
      <c r="C160" s="16" t="s">
        <v>8</v>
      </c>
      <c r="D160" s="60"/>
      <c r="E160" s="61"/>
      <c r="F160" s="15"/>
      <c r="G160" s="15"/>
      <c r="H160" s="1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8" ht="15" customHeight="1" x14ac:dyDescent="0.25">
      <c r="A161" s="17">
        <v>3001</v>
      </c>
      <c r="B161" s="17"/>
      <c r="C161" s="18" t="s">
        <v>140</v>
      </c>
      <c r="D161" s="19">
        <v>6200</v>
      </c>
      <c r="E161" s="19">
        <v>15750</v>
      </c>
      <c r="F161" s="19">
        <f t="shared" ref="F161:F166" si="6">+D161-E161</f>
        <v>-9550</v>
      </c>
      <c r="G161" s="19">
        <v>15750</v>
      </c>
      <c r="H161" s="21" t="s">
        <v>141</v>
      </c>
    </row>
    <row r="162" spans="1:8" ht="15" customHeight="1" x14ac:dyDescent="0.25">
      <c r="A162" s="17">
        <v>3002</v>
      </c>
      <c r="B162" s="17"/>
      <c r="C162" s="18" t="s">
        <v>142</v>
      </c>
      <c r="D162" s="19">
        <v>8200</v>
      </c>
      <c r="E162" s="19">
        <v>10000</v>
      </c>
      <c r="F162" s="19">
        <f t="shared" si="6"/>
        <v>-1800</v>
      </c>
      <c r="G162" s="19">
        <v>10000</v>
      </c>
      <c r="H162" s="21"/>
    </row>
    <row r="163" spans="1:8" ht="15" customHeight="1" x14ac:dyDescent="0.25">
      <c r="A163" s="17">
        <v>3003</v>
      </c>
      <c r="B163" s="17"/>
      <c r="C163" s="18" t="s">
        <v>143</v>
      </c>
      <c r="D163" s="19">
        <v>0</v>
      </c>
      <c r="E163" s="19">
        <v>0</v>
      </c>
      <c r="F163" s="19">
        <f t="shared" si="6"/>
        <v>0</v>
      </c>
      <c r="G163" s="19"/>
      <c r="H163" s="21"/>
    </row>
    <row r="164" spans="1:8" ht="15" customHeight="1" x14ac:dyDescent="0.25">
      <c r="A164" s="17">
        <v>3004</v>
      </c>
      <c r="B164" s="17"/>
      <c r="C164" s="18" t="s">
        <v>144</v>
      </c>
      <c r="D164" s="19">
        <v>0</v>
      </c>
      <c r="E164" s="19">
        <v>0</v>
      </c>
      <c r="F164" s="19">
        <f t="shared" si="6"/>
        <v>0</v>
      </c>
      <c r="G164" s="19"/>
      <c r="H164" s="21"/>
    </row>
    <row r="165" spans="1:8" ht="15" customHeight="1" x14ac:dyDescent="0.25">
      <c r="A165" s="17">
        <v>3005</v>
      </c>
      <c r="B165" s="17"/>
      <c r="C165" s="18" t="s">
        <v>145</v>
      </c>
      <c r="D165" s="19">
        <v>0</v>
      </c>
      <c r="E165" s="19">
        <v>0</v>
      </c>
      <c r="F165" s="19">
        <f t="shared" si="6"/>
        <v>0</v>
      </c>
      <c r="G165" s="19"/>
      <c r="H165" s="21"/>
    </row>
    <row r="166" spans="1:8" ht="15" customHeight="1" x14ac:dyDescent="0.25">
      <c r="A166" s="17"/>
      <c r="B166" s="17"/>
      <c r="C166" s="22" t="s">
        <v>17</v>
      </c>
      <c r="D166" s="15">
        <f>SUM(D161:D165)</f>
        <v>14400</v>
      </c>
      <c r="E166" s="15">
        <f>SUM(E161:E165)</f>
        <v>25750</v>
      </c>
      <c r="F166" s="15">
        <f t="shared" si="6"/>
        <v>-11350</v>
      </c>
      <c r="G166" s="15">
        <f>SUM(G161:G165)</f>
        <v>25750</v>
      </c>
      <c r="H166" s="16"/>
    </row>
    <row r="167" spans="1:8" ht="15" customHeight="1" x14ac:dyDescent="0.25">
      <c r="A167" s="17"/>
      <c r="B167" s="17"/>
      <c r="C167" s="21"/>
      <c r="D167" s="19"/>
      <c r="E167" s="19"/>
      <c r="F167" s="19"/>
      <c r="G167" s="19"/>
      <c r="H167" s="21"/>
    </row>
    <row r="168" spans="1:8" ht="15" customHeight="1" x14ac:dyDescent="0.25">
      <c r="A168" s="13"/>
      <c r="B168" s="13"/>
      <c r="C168" s="16" t="s">
        <v>18</v>
      </c>
      <c r="D168" s="15"/>
      <c r="E168" s="15"/>
      <c r="F168" s="15"/>
      <c r="G168" s="15"/>
      <c r="H168" s="16"/>
    </row>
    <row r="169" spans="1:8" ht="15" customHeight="1" x14ac:dyDescent="0.25">
      <c r="A169" s="17">
        <v>3104</v>
      </c>
      <c r="B169" s="17"/>
      <c r="C169" s="18" t="s">
        <v>146</v>
      </c>
      <c r="D169" s="19">
        <v>6538.3</v>
      </c>
      <c r="E169" s="19">
        <v>9200</v>
      </c>
      <c r="F169" s="19">
        <f t="shared" ref="F169:F176" si="7">+D169-E169</f>
        <v>-2661.7</v>
      </c>
      <c r="G169" s="19">
        <v>9200</v>
      </c>
      <c r="H169" s="21" t="s">
        <v>147</v>
      </c>
    </row>
    <row r="170" spans="1:8" ht="15" customHeight="1" x14ac:dyDescent="0.25">
      <c r="A170" s="17">
        <v>3105</v>
      </c>
      <c r="B170" s="17"/>
      <c r="C170" s="18" t="s">
        <v>148</v>
      </c>
      <c r="D170" s="19">
        <v>1344.83</v>
      </c>
      <c r="E170" s="19">
        <v>2500</v>
      </c>
      <c r="F170" s="19">
        <f t="shared" si="7"/>
        <v>-1155.17</v>
      </c>
      <c r="G170" s="19">
        <v>2500</v>
      </c>
      <c r="H170" s="21"/>
    </row>
    <row r="171" spans="1:8" ht="15" customHeight="1" x14ac:dyDescent="0.25">
      <c r="A171" s="17">
        <v>3106</v>
      </c>
      <c r="B171" s="17"/>
      <c r="C171" s="18" t="s">
        <v>149</v>
      </c>
      <c r="D171" s="19">
        <v>0</v>
      </c>
      <c r="E171" s="19">
        <v>0</v>
      </c>
      <c r="F171" s="19">
        <f t="shared" si="7"/>
        <v>0</v>
      </c>
      <c r="G171" s="19"/>
      <c r="H171" s="21"/>
    </row>
    <row r="172" spans="1:8" ht="15" customHeight="1" x14ac:dyDescent="0.25">
      <c r="A172" s="17">
        <v>3113</v>
      </c>
      <c r="B172" s="17"/>
      <c r="C172" s="18" t="s">
        <v>150</v>
      </c>
      <c r="D172" s="19">
        <v>0</v>
      </c>
      <c r="E172" s="19">
        <v>1300</v>
      </c>
      <c r="F172" s="19">
        <f t="shared" si="7"/>
        <v>-1300</v>
      </c>
      <c r="G172" s="19"/>
      <c r="H172" s="21"/>
    </row>
    <row r="173" spans="1:8" ht="15" customHeight="1" x14ac:dyDescent="0.25">
      <c r="A173" s="17" t="s">
        <v>151</v>
      </c>
      <c r="B173" s="17"/>
      <c r="C173" s="18" t="s">
        <v>152</v>
      </c>
      <c r="D173" s="19">
        <v>531.58000000000004</v>
      </c>
      <c r="E173" s="19">
        <v>700</v>
      </c>
      <c r="F173" s="19">
        <f t="shared" si="7"/>
        <v>-168.41999999999996</v>
      </c>
      <c r="G173" s="19">
        <v>700</v>
      </c>
      <c r="H173" s="21"/>
    </row>
    <row r="174" spans="1:8" ht="15" customHeight="1" x14ac:dyDescent="0.25">
      <c r="A174" s="17">
        <v>3103</v>
      </c>
      <c r="B174" s="17"/>
      <c r="C174" s="18" t="s">
        <v>68</v>
      </c>
      <c r="D174" s="19">
        <v>0</v>
      </c>
      <c r="E174" s="19">
        <v>0</v>
      </c>
      <c r="F174" s="19">
        <f t="shared" si="7"/>
        <v>0</v>
      </c>
      <c r="G174" s="19"/>
      <c r="H174" s="21"/>
    </row>
    <row r="175" spans="1:8" ht="15" customHeight="1" x14ac:dyDescent="0.25">
      <c r="A175" s="17">
        <v>3102</v>
      </c>
      <c r="B175" s="17"/>
      <c r="C175" s="18" t="s">
        <v>153</v>
      </c>
      <c r="D175" s="19">
        <v>0</v>
      </c>
      <c r="E175" s="19">
        <v>0</v>
      </c>
      <c r="F175" s="19">
        <f t="shared" si="7"/>
        <v>0</v>
      </c>
      <c r="G175" s="19"/>
      <c r="H175" s="21"/>
    </row>
    <row r="176" spans="1:8" ht="15" customHeight="1" x14ac:dyDescent="0.25">
      <c r="A176" s="17"/>
      <c r="B176" s="17"/>
      <c r="C176" s="22" t="s">
        <v>17</v>
      </c>
      <c r="D176" s="15">
        <f>SUM(D169:D175)</f>
        <v>8414.7100000000009</v>
      </c>
      <c r="E176" s="15">
        <f>SUM(E169:E175)</f>
        <v>13700</v>
      </c>
      <c r="F176" s="15">
        <f t="shared" si="7"/>
        <v>-5285.2899999999991</v>
      </c>
      <c r="G176" s="15">
        <f>SUM(G169:G175)</f>
        <v>12400</v>
      </c>
      <c r="H176" s="16"/>
    </row>
    <row r="177" spans="1:8" ht="15" customHeight="1" x14ac:dyDescent="0.25">
      <c r="A177" s="17"/>
      <c r="B177" s="17"/>
      <c r="C177" s="21"/>
      <c r="D177" s="19"/>
      <c r="E177" s="19"/>
      <c r="F177" s="19"/>
      <c r="G177" s="19"/>
      <c r="H177" s="21"/>
    </row>
    <row r="178" spans="1:8" ht="15" customHeight="1" x14ac:dyDescent="0.25">
      <c r="A178" s="13"/>
      <c r="B178" s="13"/>
      <c r="C178" s="16" t="s">
        <v>154</v>
      </c>
      <c r="D178" s="15">
        <f>D166-D176</f>
        <v>5985.2899999999991</v>
      </c>
      <c r="E178" s="15">
        <f>E166-E176</f>
        <v>12050</v>
      </c>
      <c r="F178" s="15">
        <f>F166-F176</f>
        <v>-6064.7100000000009</v>
      </c>
      <c r="G178" s="15">
        <f>G166-G176</f>
        <v>13350</v>
      </c>
      <c r="H178" s="21"/>
    </row>
    <row r="179" spans="1:8" ht="15" customHeight="1" thickBot="1" x14ac:dyDescent="0.3">
      <c r="A179" s="24"/>
      <c r="B179" s="24"/>
      <c r="C179" s="25"/>
      <c r="D179" s="26"/>
      <c r="E179" s="26"/>
      <c r="F179" s="26"/>
      <c r="G179" s="26"/>
      <c r="H179" s="27"/>
    </row>
    <row r="180" spans="1:8" ht="15" customHeight="1" x14ac:dyDescent="0.25">
      <c r="A180" s="9"/>
      <c r="B180" s="9" t="s">
        <v>155</v>
      </c>
      <c r="C180" s="10" t="s">
        <v>156</v>
      </c>
      <c r="D180" s="11"/>
      <c r="E180" s="11"/>
      <c r="F180" s="11"/>
      <c r="G180" s="11"/>
      <c r="H180" s="10"/>
    </row>
    <row r="181" spans="1:8" ht="15" customHeight="1" x14ac:dyDescent="0.25">
      <c r="A181" s="13"/>
      <c r="B181" s="13"/>
      <c r="C181" s="14" t="s">
        <v>8</v>
      </c>
      <c r="D181" s="15"/>
      <c r="E181" s="15"/>
      <c r="F181" s="15"/>
      <c r="G181" s="15"/>
      <c r="H181" s="16"/>
    </row>
    <row r="182" spans="1:8" ht="15" customHeight="1" x14ac:dyDescent="0.25">
      <c r="A182" s="17">
        <v>1102</v>
      </c>
      <c r="B182" s="17" t="s">
        <v>157</v>
      </c>
      <c r="C182" s="18" t="s">
        <v>158</v>
      </c>
      <c r="D182" s="19">
        <v>0</v>
      </c>
      <c r="E182" s="19">
        <v>250</v>
      </c>
      <c r="F182" s="19">
        <f>+D182-E182</f>
        <v>-250</v>
      </c>
      <c r="G182" s="19">
        <v>250</v>
      </c>
      <c r="H182" s="21" t="s">
        <v>159</v>
      </c>
    </row>
    <row r="183" spans="1:8" ht="15" customHeight="1" x14ac:dyDescent="0.25">
      <c r="A183" s="17"/>
      <c r="B183" s="17"/>
      <c r="C183" s="22" t="s">
        <v>17</v>
      </c>
      <c r="D183" s="39">
        <f>+D182</f>
        <v>0</v>
      </c>
      <c r="E183" s="39">
        <f>+E182</f>
        <v>250</v>
      </c>
      <c r="F183" s="39">
        <f>+F182</f>
        <v>-250</v>
      </c>
      <c r="G183" s="39">
        <f>+G182</f>
        <v>250</v>
      </c>
      <c r="H183" s="16"/>
    </row>
    <row r="184" spans="1:8" ht="15" customHeight="1" x14ac:dyDescent="0.25">
      <c r="A184" s="17"/>
      <c r="B184" s="17"/>
      <c r="C184" s="18"/>
      <c r="D184" s="19"/>
      <c r="E184" s="19"/>
      <c r="F184" s="19"/>
      <c r="G184" s="19"/>
      <c r="H184" s="21"/>
    </row>
    <row r="185" spans="1:8" ht="15" customHeight="1" x14ac:dyDescent="0.25">
      <c r="A185" s="13"/>
      <c r="B185" s="13"/>
      <c r="C185" s="14" t="s">
        <v>18</v>
      </c>
      <c r="D185" s="15"/>
      <c r="E185" s="15"/>
      <c r="F185" s="15"/>
      <c r="G185" s="15"/>
      <c r="H185" s="16"/>
    </row>
    <row r="186" spans="1:8" ht="15" customHeight="1" x14ac:dyDescent="0.25">
      <c r="A186" s="17" t="s">
        <v>160</v>
      </c>
      <c r="B186" s="17"/>
      <c r="C186" s="18" t="s">
        <v>161</v>
      </c>
      <c r="D186" s="19">
        <v>2500</v>
      </c>
      <c r="E186" s="19">
        <v>1500</v>
      </c>
      <c r="F186" s="19">
        <f>+D186-E186</f>
        <v>1000</v>
      </c>
      <c r="G186" s="19">
        <v>1000</v>
      </c>
      <c r="H186" s="21"/>
    </row>
    <row r="187" spans="1:8" ht="15" customHeight="1" x14ac:dyDescent="0.25">
      <c r="A187" s="17" t="s">
        <v>162</v>
      </c>
      <c r="B187" s="17"/>
      <c r="C187" s="18" t="s">
        <v>163</v>
      </c>
      <c r="D187" s="19">
        <v>120</v>
      </c>
      <c r="E187" s="19">
        <v>250</v>
      </c>
      <c r="F187" s="19">
        <f>+D187-E187</f>
        <v>-130</v>
      </c>
      <c r="G187" s="19"/>
      <c r="H187" s="21"/>
    </row>
    <row r="188" spans="1:8" ht="15" customHeight="1" x14ac:dyDescent="0.25">
      <c r="A188" s="17" t="s">
        <v>164</v>
      </c>
      <c r="B188" s="17"/>
      <c r="C188" s="18" t="s">
        <v>165</v>
      </c>
      <c r="D188" s="19">
        <v>0</v>
      </c>
      <c r="E188" s="19">
        <v>0</v>
      </c>
      <c r="F188" s="19">
        <f>+D188-E188</f>
        <v>0</v>
      </c>
      <c r="G188" s="19"/>
      <c r="H188" s="21"/>
    </row>
    <row r="189" spans="1:8" ht="15" customHeight="1" x14ac:dyDescent="0.25">
      <c r="A189" s="17"/>
      <c r="B189" s="17"/>
      <c r="C189" s="22" t="s">
        <v>17</v>
      </c>
      <c r="D189" s="15">
        <f>SUM(D186:D188)</f>
        <v>2620</v>
      </c>
      <c r="E189" s="15">
        <f>SUM(E186:E188)</f>
        <v>1750</v>
      </c>
      <c r="F189" s="15">
        <f>+D189-E189</f>
        <v>870</v>
      </c>
      <c r="G189" s="15">
        <f>SUM(G186:G188)</f>
        <v>1000</v>
      </c>
      <c r="H189" s="40"/>
    </row>
    <row r="190" spans="1:8" ht="15" customHeight="1" x14ac:dyDescent="0.25">
      <c r="A190" s="17"/>
      <c r="B190" s="17"/>
      <c r="C190" s="21"/>
      <c r="D190" s="19"/>
      <c r="E190" s="19"/>
      <c r="F190" s="19"/>
      <c r="G190" s="19"/>
      <c r="H190" s="21"/>
    </row>
    <row r="191" spans="1:8" ht="15" customHeight="1" x14ac:dyDescent="0.25">
      <c r="A191" s="13"/>
      <c r="B191" s="13"/>
      <c r="C191" s="16" t="s">
        <v>166</v>
      </c>
      <c r="D191" s="15">
        <f>D183-D189</f>
        <v>-2620</v>
      </c>
      <c r="E191" s="15">
        <f>E183-E189</f>
        <v>-1500</v>
      </c>
      <c r="F191" s="15">
        <f>F183-F189</f>
        <v>-1120</v>
      </c>
      <c r="G191" s="15">
        <f>G183-G189</f>
        <v>-750</v>
      </c>
      <c r="H191" s="16"/>
    </row>
    <row r="192" spans="1:8" ht="15" customHeight="1" thickBot="1" x14ac:dyDescent="0.3">
      <c r="A192" s="24"/>
      <c r="B192" s="24"/>
      <c r="C192" s="25"/>
      <c r="D192" s="26"/>
      <c r="E192" s="26"/>
      <c r="F192" s="26"/>
      <c r="G192" s="26"/>
      <c r="H192" s="27"/>
    </row>
    <row r="193" spans="1:8" ht="15" customHeight="1" x14ac:dyDescent="0.25">
      <c r="A193" s="9"/>
      <c r="B193" s="9" t="s">
        <v>167</v>
      </c>
      <c r="C193" s="10" t="s">
        <v>168</v>
      </c>
      <c r="D193" s="11"/>
      <c r="E193" s="11"/>
      <c r="F193" s="11"/>
      <c r="G193" s="11"/>
      <c r="H193" s="34" t="s">
        <v>169</v>
      </c>
    </row>
    <row r="194" spans="1:8" ht="15" customHeight="1" x14ac:dyDescent="0.25">
      <c r="A194" s="13"/>
      <c r="B194" s="13"/>
      <c r="C194" s="16" t="s">
        <v>8</v>
      </c>
      <c r="D194" s="36"/>
      <c r="E194" s="36"/>
      <c r="F194" s="36"/>
      <c r="G194" s="36"/>
      <c r="H194" s="37"/>
    </row>
    <row r="195" spans="1:8" ht="15" customHeight="1" x14ac:dyDescent="0.25">
      <c r="A195" s="17">
        <v>2004</v>
      </c>
      <c r="B195" s="17"/>
      <c r="C195" s="18" t="s">
        <v>170</v>
      </c>
      <c r="D195" s="19">
        <v>0</v>
      </c>
      <c r="E195" s="19">
        <v>750</v>
      </c>
      <c r="F195" s="19">
        <f>+D195-E195</f>
        <v>-750</v>
      </c>
      <c r="G195" s="19">
        <v>750</v>
      </c>
      <c r="H195" s="21" t="s">
        <v>171</v>
      </c>
    </row>
    <row r="196" spans="1:8" ht="15" customHeight="1" x14ac:dyDescent="0.25">
      <c r="A196" s="17">
        <v>2005</v>
      </c>
      <c r="B196" s="17"/>
      <c r="C196" s="18" t="s">
        <v>172</v>
      </c>
      <c r="D196" s="19">
        <v>0</v>
      </c>
      <c r="E196" s="19">
        <v>2800</v>
      </c>
      <c r="F196" s="19">
        <f>+D196-E196</f>
        <v>-2800</v>
      </c>
      <c r="G196" s="19">
        <v>0</v>
      </c>
      <c r="H196" s="21" t="s">
        <v>173</v>
      </c>
    </row>
    <row r="197" spans="1:8" ht="15" customHeight="1" x14ac:dyDescent="0.25">
      <c r="A197" s="17"/>
      <c r="B197" s="17"/>
      <c r="C197" s="22" t="s">
        <v>17</v>
      </c>
      <c r="D197" s="15">
        <f>SUM(D195:D196)</f>
        <v>0</v>
      </c>
      <c r="E197" s="15">
        <f>SUM(E195:E196)</f>
        <v>3550</v>
      </c>
      <c r="F197" s="15">
        <f>+D197-E197</f>
        <v>-3550</v>
      </c>
      <c r="G197" s="15">
        <f>SUM(G195:G196)</f>
        <v>750</v>
      </c>
      <c r="H197" s="16"/>
    </row>
    <row r="198" spans="1:8" ht="15" customHeight="1" x14ac:dyDescent="0.25">
      <c r="A198" s="17"/>
      <c r="B198" s="17"/>
      <c r="C198" s="18"/>
      <c r="D198" s="19"/>
      <c r="E198" s="19"/>
      <c r="F198" s="19"/>
      <c r="G198" s="19"/>
      <c r="H198" s="21"/>
    </row>
    <row r="199" spans="1:8" ht="15" customHeight="1" x14ac:dyDescent="0.25">
      <c r="A199" s="13"/>
      <c r="B199" s="13"/>
      <c r="C199" s="14" t="s">
        <v>18</v>
      </c>
      <c r="D199" s="15"/>
      <c r="E199" s="15"/>
      <c r="F199" s="15"/>
      <c r="G199" s="15"/>
      <c r="H199" s="16"/>
    </row>
    <row r="200" spans="1:8" ht="15" customHeight="1" x14ac:dyDescent="0.25">
      <c r="A200" s="17" t="s">
        <v>174</v>
      </c>
      <c r="B200" s="17"/>
      <c r="C200" s="18" t="s">
        <v>175</v>
      </c>
      <c r="D200" s="19">
        <v>70</v>
      </c>
      <c r="E200" s="19">
        <v>2800</v>
      </c>
      <c r="F200" s="19">
        <f t="shared" ref="F200:F204" si="8">+D200-E200</f>
        <v>-2730</v>
      </c>
      <c r="G200" s="19">
        <v>2800</v>
      </c>
      <c r="H200" s="41" t="s">
        <v>173</v>
      </c>
    </row>
    <row r="201" spans="1:8" ht="15" customHeight="1" x14ac:dyDescent="0.25">
      <c r="A201" s="17">
        <v>1501</v>
      </c>
      <c r="B201" s="17"/>
      <c r="C201" s="18" t="s">
        <v>176</v>
      </c>
      <c r="D201" s="19">
        <v>0</v>
      </c>
      <c r="E201" s="19">
        <v>1000</v>
      </c>
      <c r="F201" s="19">
        <f t="shared" si="8"/>
        <v>-1000</v>
      </c>
      <c r="G201" s="19">
        <v>1000</v>
      </c>
      <c r="H201" s="21" t="s">
        <v>177</v>
      </c>
    </row>
    <row r="202" spans="1:8" ht="15" customHeight="1" x14ac:dyDescent="0.25">
      <c r="A202" s="17" t="s">
        <v>178</v>
      </c>
      <c r="B202" s="17"/>
      <c r="C202" s="18" t="s">
        <v>179</v>
      </c>
      <c r="D202" s="19">
        <v>0</v>
      </c>
      <c r="E202" s="19">
        <v>0</v>
      </c>
      <c r="F202" s="19">
        <f t="shared" si="8"/>
        <v>0</v>
      </c>
      <c r="G202" s="19"/>
      <c r="H202" s="21"/>
    </row>
    <row r="203" spans="1:8" ht="15" customHeight="1" x14ac:dyDescent="0.25">
      <c r="A203" s="17">
        <v>1502</v>
      </c>
      <c r="B203" s="17"/>
      <c r="C203" s="18" t="s">
        <v>180</v>
      </c>
      <c r="D203" s="19">
        <v>0</v>
      </c>
      <c r="E203" s="19">
        <v>0</v>
      </c>
      <c r="F203" s="19">
        <f t="shared" si="8"/>
        <v>0</v>
      </c>
      <c r="G203" s="19"/>
      <c r="H203" s="21"/>
    </row>
    <row r="204" spans="1:8" ht="15" customHeight="1" x14ac:dyDescent="0.25">
      <c r="A204" s="17"/>
      <c r="B204" s="17"/>
      <c r="C204" s="22" t="s">
        <v>17</v>
      </c>
      <c r="D204" s="15">
        <f>SUM(D200:D203)</f>
        <v>70</v>
      </c>
      <c r="E204" s="15">
        <f>SUM(E200:E203)</f>
        <v>3800</v>
      </c>
      <c r="F204" s="15">
        <f t="shared" si="8"/>
        <v>-3730</v>
      </c>
      <c r="G204" s="15">
        <f>SUM(G200:G203)</f>
        <v>3800</v>
      </c>
      <c r="H204" s="16"/>
    </row>
    <row r="205" spans="1:8" ht="15" customHeight="1" x14ac:dyDescent="0.25">
      <c r="A205" s="17"/>
      <c r="B205" s="17"/>
      <c r="C205" s="21"/>
      <c r="D205" s="19"/>
      <c r="E205" s="19"/>
      <c r="F205" s="19"/>
      <c r="G205" s="19"/>
      <c r="H205" s="21"/>
    </row>
    <row r="206" spans="1:8" ht="15" customHeight="1" x14ac:dyDescent="0.25">
      <c r="A206" s="13"/>
      <c r="B206" s="13"/>
      <c r="C206" s="16" t="s">
        <v>181</v>
      </c>
      <c r="D206" s="15">
        <f>D197-D204</f>
        <v>-70</v>
      </c>
      <c r="E206" s="15">
        <f>E197-E204</f>
        <v>-250</v>
      </c>
      <c r="F206" s="15">
        <f>F197-F204</f>
        <v>180</v>
      </c>
      <c r="G206" s="15">
        <f>G197-G204</f>
        <v>-3050</v>
      </c>
      <c r="H206" s="16"/>
    </row>
    <row r="207" spans="1:8" ht="15" customHeight="1" x14ac:dyDescent="0.25">
      <c r="A207" s="42"/>
      <c r="B207" s="42"/>
      <c r="C207" s="43"/>
      <c r="D207" s="44"/>
      <c r="E207" s="44"/>
      <c r="F207" s="44"/>
      <c r="G207" s="44"/>
      <c r="H207" s="43"/>
    </row>
    <row r="208" spans="1:8" ht="15" customHeight="1" thickBot="1" x14ac:dyDescent="0.3">
      <c r="A208" s="24"/>
      <c r="B208" s="24"/>
      <c r="C208" s="25"/>
      <c r="D208" s="26"/>
      <c r="E208" s="26"/>
      <c r="F208" s="26"/>
      <c r="G208" s="26"/>
      <c r="H208" s="27"/>
    </row>
    <row r="209" spans="1:8" ht="15" customHeight="1" x14ac:dyDescent="0.25">
      <c r="A209" s="9"/>
      <c r="B209" s="9" t="s">
        <v>182</v>
      </c>
      <c r="C209" s="10" t="s">
        <v>183</v>
      </c>
      <c r="D209" s="11"/>
      <c r="E209" s="11"/>
      <c r="F209" s="11"/>
      <c r="G209" s="11"/>
      <c r="H209" s="10"/>
    </row>
    <row r="210" spans="1:8" ht="15" customHeight="1" x14ac:dyDescent="0.25">
      <c r="A210" s="13"/>
      <c r="B210" s="13"/>
      <c r="C210" s="16" t="s">
        <v>8</v>
      </c>
      <c r="D210" s="36"/>
      <c r="E210" s="36"/>
      <c r="F210" s="36"/>
      <c r="G210" s="36"/>
      <c r="H210" s="37"/>
    </row>
    <row r="211" spans="1:8" ht="15" customHeight="1" x14ac:dyDescent="0.25">
      <c r="A211" s="17">
        <v>1115</v>
      </c>
      <c r="B211" s="17"/>
      <c r="C211" s="18" t="s">
        <v>184</v>
      </c>
      <c r="D211" s="19">
        <v>0</v>
      </c>
      <c r="E211" s="19">
        <v>2200</v>
      </c>
      <c r="F211" s="19">
        <f>+D211-E211</f>
        <v>-2200</v>
      </c>
      <c r="G211" s="19">
        <v>0</v>
      </c>
      <c r="H211" s="21" t="s">
        <v>185</v>
      </c>
    </row>
    <row r="212" spans="1:8" ht="15" customHeight="1" x14ac:dyDescent="0.25">
      <c r="A212" s="17">
        <v>1118</v>
      </c>
      <c r="B212" s="17"/>
      <c r="C212" s="18" t="s">
        <v>186</v>
      </c>
      <c r="D212" s="19">
        <v>225</v>
      </c>
      <c r="E212" s="19">
        <v>750</v>
      </c>
      <c r="F212" s="19">
        <f>+D212-E212</f>
        <v>-525</v>
      </c>
      <c r="G212" s="19">
        <v>400</v>
      </c>
      <c r="H212" s="21" t="s">
        <v>187</v>
      </c>
    </row>
    <row r="213" spans="1:8" ht="15" customHeight="1" x14ac:dyDescent="0.25">
      <c r="A213" s="17"/>
      <c r="B213" s="17"/>
      <c r="C213" s="18" t="s">
        <v>188</v>
      </c>
      <c r="D213" s="19">
        <v>100</v>
      </c>
      <c r="E213" s="19">
        <v>750</v>
      </c>
      <c r="F213" s="19">
        <v>0</v>
      </c>
      <c r="G213" s="19">
        <v>200</v>
      </c>
      <c r="H213" s="21"/>
    </row>
    <row r="214" spans="1:8" ht="15" customHeight="1" x14ac:dyDescent="0.25">
      <c r="A214" s="17"/>
      <c r="B214" s="17"/>
      <c r="C214" s="22" t="s">
        <v>17</v>
      </c>
      <c r="D214" s="15">
        <f>+D211+D212+D213</f>
        <v>325</v>
      </c>
      <c r="E214" s="15">
        <f>+E211+E212+E213</f>
        <v>3700</v>
      </c>
      <c r="F214" s="15">
        <f>+F211+F212+F213</f>
        <v>-2725</v>
      </c>
      <c r="G214" s="15">
        <f>+G211+G212+G213</f>
        <v>600</v>
      </c>
      <c r="H214" s="16"/>
    </row>
    <row r="215" spans="1:8" ht="15" customHeight="1" x14ac:dyDescent="0.25">
      <c r="A215" s="17"/>
      <c r="B215" s="17"/>
      <c r="C215" s="18"/>
      <c r="D215" s="19"/>
      <c r="E215" s="19"/>
      <c r="F215" s="19"/>
      <c r="G215" s="19"/>
      <c r="H215" s="21"/>
    </row>
    <row r="216" spans="1:8" ht="15" customHeight="1" x14ac:dyDescent="0.25">
      <c r="A216" s="13"/>
      <c r="B216" s="13"/>
      <c r="C216" s="14" t="s">
        <v>18</v>
      </c>
      <c r="D216" s="15"/>
      <c r="E216" s="15"/>
      <c r="F216" s="15"/>
      <c r="G216" s="15"/>
      <c r="H216" s="16"/>
    </row>
    <row r="217" spans="1:8" ht="15" customHeight="1" x14ac:dyDescent="0.25">
      <c r="A217" s="17">
        <v>1605</v>
      </c>
      <c r="B217" s="17"/>
      <c r="C217" s="18" t="s">
        <v>189</v>
      </c>
      <c r="D217" s="19">
        <v>3600</v>
      </c>
      <c r="E217" s="19">
        <v>4800</v>
      </c>
      <c r="F217" s="19">
        <f t="shared" ref="F217:F225" si="9">+D217-E217</f>
        <v>-1200</v>
      </c>
      <c r="G217" s="19">
        <v>4800</v>
      </c>
      <c r="H217" s="21" t="s">
        <v>190</v>
      </c>
    </row>
    <row r="218" spans="1:8" ht="15" customHeight="1" x14ac:dyDescent="0.25">
      <c r="A218" s="17" t="s">
        <v>191</v>
      </c>
      <c r="B218" s="17"/>
      <c r="C218" s="18" t="s">
        <v>192</v>
      </c>
      <c r="D218" s="19">
        <v>0</v>
      </c>
      <c r="E218" s="19">
        <v>0</v>
      </c>
      <c r="F218" s="19">
        <f t="shared" si="9"/>
        <v>0</v>
      </c>
      <c r="G218" s="19"/>
      <c r="H218" s="21"/>
    </row>
    <row r="219" spans="1:8" ht="15" customHeight="1" x14ac:dyDescent="0.25">
      <c r="A219" s="17" t="s">
        <v>193</v>
      </c>
      <c r="B219" s="17"/>
      <c r="C219" s="18" t="s">
        <v>194</v>
      </c>
      <c r="D219" s="19">
        <v>0</v>
      </c>
      <c r="E219" s="19">
        <v>500</v>
      </c>
      <c r="F219" s="19">
        <f t="shared" si="9"/>
        <v>-500</v>
      </c>
      <c r="G219" s="19"/>
      <c r="H219" s="21"/>
    </row>
    <row r="220" spans="1:8" ht="15" customHeight="1" x14ac:dyDescent="0.25">
      <c r="A220" s="17">
        <v>1607</v>
      </c>
      <c r="B220" s="17"/>
      <c r="C220" s="18" t="s">
        <v>195</v>
      </c>
      <c r="D220" s="19">
        <v>456.81</v>
      </c>
      <c r="E220" s="19">
        <v>600</v>
      </c>
      <c r="F220" s="19">
        <f t="shared" si="9"/>
        <v>-143.19</v>
      </c>
      <c r="G220" s="19">
        <v>400</v>
      </c>
      <c r="H220" s="21"/>
    </row>
    <row r="221" spans="1:8" ht="15" customHeight="1" x14ac:dyDescent="0.25">
      <c r="A221" s="17" t="s">
        <v>196</v>
      </c>
      <c r="B221" s="17"/>
      <c r="C221" s="18" t="s">
        <v>197</v>
      </c>
      <c r="D221" s="19">
        <v>0</v>
      </c>
      <c r="E221" s="19">
        <v>0</v>
      </c>
      <c r="F221" s="19">
        <f t="shared" si="9"/>
        <v>0</v>
      </c>
      <c r="G221" s="19"/>
      <c r="H221" s="21"/>
    </row>
    <row r="222" spans="1:8" ht="15" customHeight="1" x14ac:dyDescent="0.25">
      <c r="A222" s="17">
        <v>1213</v>
      </c>
      <c r="B222" s="17"/>
      <c r="C222" s="18" t="s">
        <v>198</v>
      </c>
      <c r="D222" s="19">
        <v>0</v>
      </c>
      <c r="E222" s="19">
        <v>0</v>
      </c>
      <c r="F222" s="19">
        <f t="shared" si="9"/>
        <v>0</v>
      </c>
      <c r="G222" s="19"/>
      <c r="H222" s="21"/>
    </row>
    <row r="223" spans="1:8" ht="15" customHeight="1" x14ac:dyDescent="0.25">
      <c r="A223" s="17" t="s">
        <v>199</v>
      </c>
      <c r="B223" s="17"/>
      <c r="C223" s="18" t="s">
        <v>200</v>
      </c>
      <c r="D223" s="19">
        <v>0</v>
      </c>
      <c r="E223" s="19">
        <v>0</v>
      </c>
      <c r="F223" s="19">
        <f t="shared" si="9"/>
        <v>0</v>
      </c>
      <c r="G223" s="19"/>
      <c r="H223" s="21"/>
    </row>
    <row r="224" spans="1:8" ht="15" customHeight="1" x14ac:dyDescent="0.25">
      <c r="A224" s="17" t="s">
        <v>201</v>
      </c>
      <c r="B224" s="17"/>
      <c r="C224" s="18" t="s">
        <v>202</v>
      </c>
      <c r="D224" s="19">
        <v>1027.45</v>
      </c>
      <c r="E224" s="19">
        <v>3500</v>
      </c>
      <c r="F224" s="19">
        <f t="shared" si="9"/>
        <v>-2472.5500000000002</v>
      </c>
      <c r="G224" s="19">
        <v>0</v>
      </c>
      <c r="H224" s="21"/>
    </row>
    <row r="225" spans="1:8" ht="15" customHeight="1" x14ac:dyDescent="0.25">
      <c r="A225" s="17"/>
      <c r="B225" s="17"/>
      <c r="C225" s="22" t="s">
        <v>17</v>
      </c>
      <c r="D225" s="15">
        <f>SUM(D217:D224)</f>
        <v>5084.26</v>
      </c>
      <c r="E225" s="15">
        <f>SUM(E217:E224)</f>
        <v>9400</v>
      </c>
      <c r="F225" s="15">
        <f t="shared" si="9"/>
        <v>-4315.74</v>
      </c>
      <c r="G225" s="15">
        <f>SUM(G217:G224)</f>
        <v>5200</v>
      </c>
      <c r="H225" s="16"/>
    </row>
    <row r="226" spans="1:8" ht="15" customHeight="1" x14ac:dyDescent="0.25">
      <c r="A226" s="45"/>
      <c r="B226" s="45"/>
      <c r="C226" s="46"/>
      <c r="D226" s="47"/>
      <c r="E226" s="47"/>
      <c r="F226" s="47"/>
      <c r="G226" s="47"/>
      <c r="H226" s="48"/>
    </row>
    <row r="227" spans="1:8" ht="15" customHeight="1" x14ac:dyDescent="0.25">
      <c r="A227" s="13"/>
      <c r="B227" s="13"/>
      <c r="C227" s="16" t="s">
        <v>203</v>
      </c>
      <c r="D227" s="15">
        <f>D214-D225</f>
        <v>-4759.26</v>
      </c>
      <c r="E227" s="15">
        <f>E214-E225</f>
        <v>-5700</v>
      </c>
      <c r="F227" s="15">
        <f>F214-F225</f>
        <v>1590.7399999999998</v>
      </c>
      <c r="G227" s="15">
        <f>G214-G225</f>
        <v>-4600</v>
      </c>
      <c r="H227" s="16"/>
    </row>
    <row r="228" spans="1:8" ht="15" customHeight="1" thickBot="1" x14ac:dyDescent="0.3">
      <c r="A228" s="24"/>
      <c r="B228" s="24"/>
      <c r="C228" s="25"/>
      <c r="D228" s="26"/>
      <c r="E228" s="26"/>
      <c r="F228" s="26"/>
      <c r="G228" s="26"/>
      <c r="H228" s="27"/>
    </row>
    <row r="229" spans="1:8" ht="15" customHeight="1" x14ac:dyDescent="0.25">
      <c r="A229" s="9"/>
      <c r="B229" s="9">
        <v>6000</v>
      </c>
      <c r="C229" s="10" t="s">
        <v>204</v>
      </c>
      <c r="D229" s="11"/>
      <c r="E229" s="11"/>
      <c r="F229" s="11"/>
      <c r="G229" s="11"/>
      <c r="H229" s="10"/>
    </row>
    <row r="230" spans="1:8" ht="15" customHeight="1" x14ac:dyDescent="0.25">
      <c r="A230" s="13"/>
      <c r="B230" s="13"/>
      <c r="C230" s="16" t="s">
        <v>8</v>
      </c>
      <c r="D230" s="36"/>
      <c r="E230" s="36"/>
      <c r="F230" s="36"/>
      <c r="G230" s="36"/>
      <c r="H230" s="37"/>
    </row>
    <row r="231" spans="1:8" ht="15" customHeight="1" x14ac:dyDescent="0.25">
      <c r="A231" s="17">
        <v>1104</v>
      </c>
      <c r="B231" s="17"/>
      <c r="C231" s="18" t="s">
        <v>205</v>
      </c>
      <c r="D231" s="47">
        <v>0</v>
      </c>
      <c r="E231" s="47">
        <v>0</v>
      </c>
      <c r="F231" s="19">
        <f>+D231-E231</f>
        <v>0</v>
      </c>
      <c r="G231" s="47"/>
      <c r="H231" s="37"/>
    </row>
    <row r="232" spans="1:8" ht="15" customHeight="1" x14ac:dyDescent="0.25">
      <c r="A232" s="17"/>
      <c r="B232" s="17"/>
      <c r="C232" s="22" t="s">
        <v>17</v>
      </c>
      <c r="D232" s="15">
        <f>D231</f>
        <v>0</v>
      </c>
      <c r="E232" s="15">
        <f>E231</f>
        <v>0</v>
      </c>
      <c r="F232" s="19">
        <f>+D232-E232</f>
        <v>0</v>
      </c>
      <c r="G232" s="15">
        <f>G231</f>
        <v>0</v>
      </c>
      <c r="H232" s="21"/>
    </row>
    <row r="233" spans="1:8" ht="15" customHeight="1" x14ac:dyDescent="0.25">
      <c r="A233" s="17"/>
      <c r="B233" s="17"/>
      <c r="C233" s="18"/>
      <c r="D233" s="19"/>
      <c r="E233" s="19"/>
      <c r="F233" s="19"/>
      <c r="G233" s="19"/>
      <c r="H233" s="21"/>
    </row>
    <row r="234" spans="1:8" ht="15" customHeight="1" x14ac:dyDescent="0.25">
      <c r="A234" s="13"/>
      <c r="B234" s="13"/>
      <c r="C234" s="14" t="s">
        <v>18</v>
      </c>
      <c r="D234" s="19"/>
      <c r="E234" s="19"/>
      <c r="F234" s="19"/>
      <c r="G234" s="19"/>
      <c r="H234" s="21"/>
    </row>
    <row r="235" spans="1:8" ht="15" customHeight="1" x14ac:dyDescent="0.25">
      <c r="A235" s="17">
        <v>1603</v>
      </c>
      <c r="B235" s="17"/>
      <c r="C235" s="18" t="s">
        <v>206</v>
      </c>
      <c r="D235" s="19">
        <v>4645.95</v>
      </c>
      <c r="E235" s="19">
        <v>9000</v>
      </c>
      <c r="F235" s="19">
        <f t="shared" ref="F235:F245" si="10">+D235-E235</f>
        <v>-4354.05</v>
      </c>
      <c r="G235" s="19">
        <v>6000</v>
      </c>
      <c r="H235" s="21" t="s">
        <v>207</v>
      </c>
    </row>
    <row r="236" spans="1:8" ht="15" customHeight="1" x14ac:dyDescent="0.25">
      <c r="A236" s="17">
        <v>1200</v>
      </c>
      <c r="B236" s="17"/>
      <c r="C236" s="18" t="s">
        <v>208</v>
      </c>
      <c r="D236" s="19">
        <v>0</v>
      </c>
      <c r="E236" s="19">
        <v>0</v>
      </c>
      <c r="F236" s="19">
        <f t="shared" si="10"/>
        <v>0</v>
      </c>
      <c r="G236" s="19"/>
      <c r="H236" s="21"/>
    </row>
    <row r="237" spans="1:8" ht="15" customHeight="1" x14ac:dyDescent="0.25">
      <c r="A237" s="17" t="s">
        <v>209</v>
      </c>
      <c r="B237" s="17"/>
      <c r="C237" s="18" t="s">
        <v>210</v>
      </c>
      <c r="D237" s="19">
        <v>0</v>
      </c>
      <c r="E237" s="19">
        <v>0</v>
      </c>
      <c r="F237" s="19">
        <f t="shared" si="10"/>
        <v>0</v>
      </c>
      <c r="G237" s="19"/>
      <c r="H237" s="21"/>
    </row>
    <row r="238" spans="1:8" ht="15" customHeight="1" x14ac:dyDescent="0.25">
      <c r="A238" s="17">
        <v>1601</v>
      </c>
      <c r="B238" s="17"/>
      <c r="C238" s="18" t="s">
        <v>211</v>
      </c>
      <c r="D238" s="19">
        <v>0</v>
      </c>
      <c r="E238" s="19">
        <v>300</v>
      </c>
      <c r="F238" s="19">
        <f t="shared" si="10"/>
        <v>-300</v>
      </c>
      <c r="G238" s="19">
        <v>300</v>
      </c>
      <c r="H238" s="21" t="s">
        <v>212</v>
      </c>
    </row>
    <row r="239" spans="1:8" ht="15" customHeight="1" x14ac:dyDescent="0.25">
      <c r="A239" s="17">
        <v>1216</v>
      </c>
      <c r="B239" s="17"/>
      <c r="C239" s="18" t="s">
        <v>213</v>
      </c>
      <c r="D239" s="19">
        <v>0</v>
      </c>
      <c r="E239" s="19">
        <v>0</v>
      </c>
      <c r="F239" s="19">
        <f t="shared" si="10"/>
        <v>0</v>
      </c>
      <c r="G239" s="19"/>
      <c r="H239" s="21"/>
    </row>
    <row r="240" spans="1:8" ht="15" customHeight="1" x14ac:dyDescent="0.25">
      <c r="A240" s="17">
        <v>1204</v>
      </c>
      <c r="B240" s="17"/>
      <c r="C240" s="18" t="s">
        <v>214</v>
      </c>
      <c r="D240" s="19">
        <v>264.93</v>
      </c>
      <c r="E240" s="19">
        <v>600</v>
      </c>
      <c r="F240" s="19">
        <f t="shared" si="10"/>
        <v>-335.07</v>
      </c>
      <c r="G240" s="19">
        <v>350</v>
      </c>
      <c r="H240" s="21"/>
    </row>
    <row r="241" spans="1:8" ht="15" customHeight="1" x14ac:dyDescent="0.25">
      <c r="A241" s="17">
        <v>1205</v>
      </c>
      <c r="B241" s="17"/>
      <c r="C241" s="18" t="s">
        <v>84</v>
      </c>
      <c r="D241" s="19">
        <v>150.6</v>
      </c>
      <c r="E241" s="19">
        <v>600</v>
      </c>
      <c r="F241" s="19">
        <f t="shared" si="10"/>
        <v>-449.4</v>
      </c>
      <c r="G241" s="19">
        <v>250</v>
      </c>
      <c r="H241" s="21"/>
    </row>
    <row r="242" spans="1:8" ht="15" customHeight="1" x14ac:dyDescent="0.25">
      <c r="A242" s="17">
        <v>1206</v>
      </c>
      <c r="B242" s="17"/>
      <c r="C242" s="18" t="s">
        <v>215</v>
      </c>
      <c r="D242" s="19">
        <v>126.63</v>
      </c>
      <c r="E242" s="19">
        <v>0</v>
      </c>
      <c r="F242" s="19">
        <f t="shared" si="10"/>
        <v>126.63</v>
      </c>
      <c r="G242" s="19"/>
      <c r="H242" s="21"/>
    </row>
    <row r="243" spans="1:8" ht="15" customHeight="1" x14ac:dyDescent="0.25">
      <c r="A243" s="17">
        <v>1210</v>
      </c>
      <c r="B243" s="17"/>
      <c r="C243" s="18" t="s">
        <v>216</v>
      </c>
      <c r="D243" s="19">
        <v>0</v>
      </c>
      <c r="E243" s="19">
        <v>0</v>
      </c>
      <c r="F243" s="19">
        <f t="shared" si="10"/>
        <v>0</v>
      </c>
      <c r="G243" s="19"/>
      <c r="H243" s="21"/>
    </row>
    <row r="244" spans="1:8" ht="15" customHeight="1" x14ac:dyDescent="0.25">
      <c r="A244" s="17">
        <v>1212</v>
      </c>
      <c r="B244" s="17"/>
      <c r="C244" s="18" t="s">
        <v>217</v>
      </c>
      <c r="D244" s="19">
        <v>0</v>
      </c>
      <c r="E244" s="19">
        <v>0</v>
      </c>
      <c r="F244" s="19">
        <f t="shared" si="10"/>
        <v>0</v>
      </c>
      <c r="G244" s="19"/>
      <c r="H244" s="21"/>
    </row>
    <row r="245" spans="1:8" ht="15" customHeight="1" x14ac:dyDescent="0.25">
      <c r="A245" s="17"/>
      <c r="B245" s="17"/>
      <c r="C245" s="22" t="s">
        <v>17</v>
      </c>
      <c r="D245" s="15">
        <f>SUM(D235:D244)</f>
        <v>5188.1100000000006</v>
      </c>
      <c r="E245" s="15">
        <f>SUM(E235:E244)</f>
        <v>10500</v>
      </c>
      <c r="F245" s="15">
        <f t="shared" si="10"/>
        <v>-5311.8899999999994</v>
      </c>
      <c r="G245" s="15">
        <f>SUM(G235:G244)</f>
        <v>6900</v>
      </c>
      <c r="H245" s="21"/>
    </row>
    <row r="246" spans="1:8" ht="15" customHeight="1" x14ac:dyDescent="0.25">
      <c r="A246" s="17"/>
      <c r="B246" s="17"/>
      <c r="C246" s="21"/>
      <c r="D246" s="19"/>
      <c r="E246" s="19"/>
      <c r="F246" s="19"/>
      <c r="G246" s="19"/>
      <c r="H246" s="21"/>
    </row>
    <row r="247" spans="1:8" ht="15" customHeight="1" x14ac:dyDescent="0.25">
      <c r="A247" s="13"/>
      <c r="B247" s="13"/>
      <c r="C247" s="16" t="s">
        <v>218</v>
      </c>
      <c r="D247" s="15">
        <f>D232-D245</f>
        <v>-5188.1100000000006</v>
      </c>
      <c r="E247" s="15">
        <f>E232-E245</f>
        <v>-10500</v>
      </c>
      <c r="F247" s="15">
        <f>F232-F245</f>
        <v>5311.8899999999994</v>
      </c>
      <c r="G247" s="15">
        <f>G232-G245</f>
        <v>-6900</v>
      </c>
      <c r="H247" s="16"/>
    </row>
    <row r="248" spans="1:8" ht="15" customHeight="1" thickBot="1" x14ac:dyDescent="0.3">
      <c r="A248" s="24"/>
      <c r="B248" s="24"/>
      <c r="C248" s="27"/>
      <c r="D248" s="26"/>
      <c r="E248" s="26"/>
      <c r="F248" s="26"/>
      <c r="G248" s="26"/>
      <c r="H248" s="27"/>
    </row>
    <row r="249" spans="1:8" ht="15" customHeight="1" x14ac:dyDescent="0.25">
      <c r="A249" s="49"/>
      <c r="B249" s="49"/>
      <c r="C249" s="50" t="s">
        <v>219</v>
      </c>
      <c r="D249" s="51">
        <f>D10+D41+D88+D108+D125+D138+D150+D166+D183+D197+D214+D232</f>
        <v>24404.739999999998</v>
      </c>
      <c r="E249" s="51">
        <f>E214+E232+E197+E183+E150+E138+E125+E108+E88+E40+E33+E28+E10+E166</f>
        <v>56525</v>
      </c>
      <c r="F249" s="51">
        <f>+D249-E249</f>
        <v>-32120.260000000002</v>
      </c>
      <c r="G249" s="51">
        <f>G10+G41+G88+G108+G125+G138+G150+G183+G197+G214+G232+G166</f>
        <v>46975</v>
      </c>
      <c r="H249" s="50"/>
    </row>
    <row r="250" spans="1:8" ht="15" customHeight="1" x14ac:dyDescent="0.25">
      <c r="A250" s="52"/>
      <c r="B250" s="52"/>
      <c r="C250" s="53"/>
      <c r="D250" s="54"/>
      <c r="E250" s="54"/>
      <c r="F250" s="54"/>
      <c r="G250" s="54"/>
      <c r="H250" s="53"/>
    </row>
    <row r="251" spans="1:8" ht="15" customHeight="1" x14ac:dyDescent="0.25">
      <c r="A251" s="42"/>
      <c r="B251" s="42"/>
      <c r="C251" s="43" t="s">
        <v>220</v>
      </c>
      <c r="D251" s="44">
        <f>D17+D76+D101+D116+D130+D143+D155+D176+D189+D204+D225+D245</f>
        <v>38464.639999999999</v>
      </c>
      <c r="E251" s="44">
        <f>E245+E225+E204+E189+E155+E143+E131+E116+E100+E75+E65+E55+E17+E176</f>
        <v>66847</v>
      </c>
      <c r="F251" s="44">
        <f>+D251-E251</f>
        <v>-28382.36</v>
      </c>
      <c r="G251" s="44">
        <f>G17+G76+G101+G116+G130+G143+G155+G189+G204+G225+G245+G176</f>
        <v>54495</v>
      </c>
      <c r="H251" s="43"/>
    </row>
    <row r="252" spans="1:8" ht="15" customHeight="1" x14ac:dyDescent="0.25">
      <c r="A252" s="52"/>
      <c r="B252" s="52"/>
      <c r="C252" s="53"/>
      <c r="D252" s="54"/>
      <c r="E252" s="54"/>
      <c r="F252" s="54"/>
      <c r="G252" s="54"/>
      <c r="H252" s="53"/>
    </row>
    <row r="253" spans="1:8" ht="15" customHeight="1" thickBot="1" x14ac:dyDescent="0.3">
      <c r="A253" s="13"/>
      <c r="B253" s="13"/>
      <c r="C253" s="14" t="s">
        <v>221</v>
      </c>
      <c r="D253" s="55">
        <f>D249-D251</f>
        <v>-14059.900000000001</v>
      </c>
      <c r="E253" s="15">
        <f>E249-E251</f>
        <v>-10322</v>
      </c>
      <c r="F253" s="15">
        <f>F249-F251</f>
        <v>-3737.9000000000015</v>
      </c>
      <c r="G253" s="55">
        <f>G249-G251</f>
        <v>-7520</v>
      </c>
      <c r="H253" s="16"/>
    </row>
    <row r="254" spans="1:8" ht="15" customHeight="1" thickTop="1" x14ac:dyDescent="0.25">
      <c r="B254" s="1"/>
      <c r="C254" s="1"/>
      <c r="F254" s="2"/>
      <c r="G254" s="3"/>
      <c r="H254" s="3"/>
    </row>
    <row r="255" spans="1:8" ht="15" customHeight="1" x14ac:dyDescent="0.25">
      <c r="B255" s="1"/>
      <c r="C255" s="1"/>
      <c r="D255" s="57"/>
      <c r="E255" s="57"/>
      <c r="F255" s="2"/>
      <c r="G255" s="3"/>
      <c r="H255" s="3"/>
    </row>
    <row r="256" spans="1:8" ht="15" customHeight="1" x14ac:dyDescent="0.25">
      <c r="B256" s="1"/>
      <c r="C256" s="1"/>
      <c r="F256" s="2"/>
      <c r="G256" s="3"/>
      <c r="H256" s="3"/>
    </row>
  </sheetData>
  <mergeCells count="2">
    <mergeCell ref="A1:C1"/>
    <mergeCell ref="D160:E160"/>
  </mergeCells>
  <printOptions horizontalCentered="1"/>
  <pageMargins left="0.5" right="0.5" top="1" bottom="1" header="0.3" footer="0.3"/>
  <pageSetup scale="74" fitToHeight="4" orientation="portrait" r:id="rId1"/>
  <headerFooter alignWithMargins="0">
    <oddHeader>&amp;C&amp;"Arial,Bold"&amp;14NABIP - Fort Worth
2023 - 2024 Budget</oddHeader>
    <oddFooter>&amp;C&amp;P</oddFooter>
  </headerFooter>
  <rowBreaks count="3" manualBreakCount="3">
    <brk id="55" max="8" man="1"/>
    <brk id="158" max="8" man="1"/>
    <brk id="20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2023-24 Budget</vt:lpstr>
      <vt:lpstr>'2023-24 Budget'!Print_Area</vt:lpstr>
      <vt:lpstr>'2023-24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Milam</dc:creator>
  <cp:lastModifiedBy>Clifton Stubbs</cp:lastModifiedBy>
  <dcterms:created xsi:type="dcterms:W3CDTF">2024-07-24T12:18:01Z</dcterms:created>
  <dcterms:modified xsi:type="dcterms:W3CDTF">2025-02-18T16:59:09Z</dcterms:modified>
</cp:coreProperties>
</file>